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C6" i="1"/>
  <c r="B6" i="1"/>
  <c r="D6" i="1" l="1"/>
  <c r="E6" i="1" l="1"/>
  <c r="F6" i="1" s="1"/>
  <c r="G6" i="1" s="1"/>
  <c r="C7" i="1"/>
  <c r="B7" i="1" s="1"/>
  <c r="D7" i="1" l="1"/>
  <c r="E7" i="1" l="1"/>
  <c r="F7" i="1" s="1"/>
  <c r="G7" i="1" s="1"/>
  <c r="C8" i="1"/>
  <c r="B8" i="1" s="1"/>
  <c r="D8" i="1" l="1"/>
  <c r="E8" i="1" s="1"/>
  <c r="F8" i="1" l="1"/>
  <c r="G8" i="1" s="1"/>
  <c r="C9" i="1"/>
  <c r="B9" i="1" s="1"/>
  <c r="D9" i="1" l="1"/>
  <c r="E9" i="1" s="1"/>
  <c r="F9" i="1" s="1"/>
  <c r="G9" i="1" s="1"/>
  <c r="C10" i="1"/>
  <c r="B10" i="1" s="1"/>
  <c r="D10" i="1" l="1"/>
  <c r="E10" i="1" s="1"/>
  <c r="F10" i="1" s="1"/>
  <c r="G10" i="1" s="1"/>
  <c r="C11" i="1"/>
  <c r="B11" i="1" s="1"/>
  <c r="D11" i="1" l="1"/>
  <c r="E11" i="1" s="1"/>
  <c r="F11" i="1" l="1"/>
  <c r="G11" i="1" s="1"/>
  <c r="C12" i="1"/>
  <c r="B12" i="1" s="1"/>
  <c r="D12" i="1" l="1"/>
  <c r="E12" i="1" s="1"/>
  <c r="F12" i="1" l="1"/>
  <c r="G12" i="1" s="1"/>
  <c r="C13" i="1"/>
  <c r="B13" i="1" s="1"/>
  <c r="D13" i="1" l="1"/>
  <c r="E13" i="1" s="1"/>
  <c r="F13" i="1" l="1"/>
  <c r="G13" i="1" s="1"/>
  <c r="C14" i="1"/>
  <c r="B14" i="1" s="1"/>
  <c r="D14" i="1" l="1"/>
  <c r="E14" i="1" s="1"/>
  <c r="F14" i="1" l="1"/>
  <c r="G14" i="1" s="1"/>
</calcChain>
</file>

<file path=xl/sharedStrings.xml><?xml version="1.0" encoding="utf-8"?>
<sst xmlns="http://schemas.openxmlformats.org/spreadsheetml/2006/main" count="18" uniqueCount="12">
  <si>
    <t>bbl/d</t>
  </si>
  <si>
    <t>Q liquad</t>
  </si>
  <si>
    <t>WCT</t>
  </si>
  <si>
    <t>%</t>
  </si>
  <si>
    <t>Q oil</t>
  </si>
  <si>
    <t>Q prod</t>
  </si>
  <si>
    <t>mmbbl</t>
  </si>
  <si>
    <t>RF</t>
  </si>
  <si>
    <t>Cum Q</t>
  </si>
  <si>
    <t>Q liquid</t>
  </si>
  <si>
    <t>STOIP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</si>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</sst>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9">
    <xf numFmtId="0" fontId="0" fillId="0" borderId="0" xfId="0"/>
    <xf numFmtId="9" fontId="0" fillId="0" borderId="0" xfId="1" applyFont="1"/>
    <xf numFmtId="10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1" fontId="2" fillId="2" borderId="1" xfId="2" applyNumberFormat="1"/>
    <xf numFmtId="9" fontId="2" fillId="2" borderId="1" xfId="2" applyNumberFormat="1"/>
    <xf numFmtId="0" fontId="2" fillId="2" borderId="1" xfId="2"/>
    <xf numFmtId="0" fontId="0" fillId="0" borderId="0" xfId="0" applyAlignment="1">
      <alignment horizontal="center"/>
    </xf>
  </cellXfs>
  <cellStyles count="3"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WCT vs RF</c:v>
          </c:tx>
          <c:xVal>
            <c:numRef>
              <c:f>Sheet1!$M$3:$M$13</c:f>
              <c:numCache>
                <c:formatCode>General</c:formatCode>
                <c:ptCount val="11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0.23</c:v>
                </c:pt>
                <c:pt idx="4">
                  <c:v>0.25</c:v>
                </c:pt>
                <c:pt idx="5">
                  <c:v>0.27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0.5</c:v>
                </c:pt>
                <c:pt idx="10">
                  <c:v>0.6</c:v>
                </c:pt>
              </c:numCache>
            </c:numRef>
          </c:xVal>
          <c:yVal>
            <c:numRef>
              <c:f>Sheet1!$N$3:$N$13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0.5</c:v>
                </c:pt>
                <c:pt idx="6">
                  <c:v>0.75</c:v>
                </c:pt>
                <c:pt idx="7">
                  <c:v>0.9</c:v>
                </c:pt>
                <c:pt idx="8">
                  <c:v>0.95</c:v>
                </c:pt>
                <c:pt idx="9">
                  <c:v>0.98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23648"/>
        <c:axId val="91123072"/>
      </c:scatterChart>
      <c:valAx>
        <c:axId val="91123648"/>
        <c:scaling>
          <c:orientation val="minMax"/>
          <c:max val="0.60000000000000009"/>
        </c:scaling>
        <c:delete val="0"/>
        <c:axPos val="b"/>
        <c:numFmt formatCode="General" sourceLinked="1"/>
        <c:majorTickMark val="out"/>
        <c:minorTickMark val="none"/>
        <c:tickLblPos val="nextTo"/>
        <c:crossAx val="91123072"/>
        <c:crosses val="autoZero"/>
        <c:crossBetween val="midCat"/>
        <c:majorUnit val="0.1"/>
      </c:valAx>
      <c:valAx>
        <c:axId val="91123072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123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Q liquid vs WCT</c:v>
          </c:tx>
          <c:xVal>
            <c:numRef>
              <c:f>Sheet1!$M$20:$M$24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xVal>
          <c:yVal>
            <c:numRef>
              <c:f>Sheet1!$N$20:$N$24</c:f>
              <c:numCache>
                <c:formatCode>General</c:formatCode>
                <c:ptCount val="5"/>
                <c:pt idx="0">
                  <c:v>5000</c:v>
                </c:pt>
                <c:pt idx="1">
                  <c:v>4500</c:v>
                </c:pt>
                <c:pt idx="2">
                  <c:v>4000</c:v>
                </c:pt>
                <c:pt idx="3">
                  <c:v>3500</c:v>
                </c:pt>
                <c:pt idx="4">
                  <c:v>3000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527296"/>
        <c:axId val="661526720"/>
      </c:scatterChart>
      <c:valAx>
        <c:axId val="661527296"/>
        <c:scaling>
          <c:orientation val="minMax"/>
          <c:max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661526720"/>
        <c:crosses val="autoZero"/>
        <c:crossBetween val="midCat"/>
      </c:valAx>
      <c:valAx>
        <c:axId val="66152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1527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361950</xdr:colOff>
      <xdr:row>0</xdr:row>
      <xdr:rowOff>114300</xdr:rowOff>
    </xdr:from>
    <xdr:to>
      <xdr:col>22</xdr:col>
      <xdr:colOff>57150</xdr:colOff>
      <xdr:row>15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342900</xdr:colOff>
      <xdr:row>15</xdr:row>
      <xdr:rowOff>95250</xdr:rowOff>
    </xdr:from>
    <xdr:to>
      <xdr:col>22</xdr:col>
      <xdr:colOff>38100</xdr:colOff>
      <xdr:row>29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J13" sqref="J13"/>
    </sheetView>
  </sheetViews>
  <sheetFormatPr defaultRowHeight="15" x14ac:dyDescent="0.25"/>
  <sheetData>
    <row r="1" spans="1:14" x14ac:dyDescent="0.25">
      <c r="F1" t="s">
        <v>10</v>
      </c>
      <c r="G1" s="7">
        <v>20</v>
      </c>
      <c r="H1" t="s">
        <v>6</v>
      </c>
    </row>
    <row r="2" spans="1:14" x14ac:dyDescent="0.25">
      <c r="M2" t="s">
        <v>7</v>
      </c>
      <c r="N2" t="s">
        <v>2</v>
      </c>
    </row>
    <row r="3" spans="1:14" x14ac:dyDescent="0.25">
      <c r="A3" s="8"/>
      <c r="B3" s="8" t="s">
        <v>1</v>
      </c>
      <c r="C3" s="8" t="s">
        <v>2</v>
      </c>
      <c r="D3" s="8" t="s">
        <v>4</v>
      </c>
      <c r="E3" s="8" t="s">
        <v>5</v>
      </c>
      <c r="F3" s="8" t="s">
        <v>8</v>
      </c>
      <c r="G3" s="8" t="s">
        <v>7</v>
      </c>
      <c r="M3" s="7">
        <v>0.1</v>
      </c>
      <c r="N3" s="7">
        <v>0</v>
      </c>
    </row>
    <row r="4" spans="1:14" x14ac:dyDescent="0.25">
      <c r="A4" s="8" t="s">
        <v>11</v>
      </c>
      <c r="B4" s="8" t="s">
        <v>0</v>
      </c>
      <c r="C4" s="8" t="s">
        <v>3</v>
      </c>
      <c r="D4" s="8" t="s">
        <v>0</v>
      </c>
      <c r="E4" s="8" t="s">
        <v>6</v>
      </c>
      <c r="F4" s="8" t="s">
        <v>6</v>
      </c>
      <c r="G4" s="8"/>
      <c r="M4" s="7">
        <v>0.15</v>
      </c>
      <c r="N4" s="7">
        <v>0</v>
      </c>
    </row>
    <row r="5" spans="1:14" x14ac:dyDescent="0.25">
      <c r="A5">
        <v>1</v>
      </c>
      <c r="B5" s="5">
        <v>5000</v>
      </c>
      <c r="C5" s="6">
        <v>0</v>
      </c>
      <c r="D5" s="4">
        <f>B5*(1-C5)</f>
        <v>5000</v>
      </c>
      <c r="E5" s="3">
        <f>D5*365/1000000</f>
        <v>1.825</v>
      </c>
      <c r="F5" s="3">
        <f>E5</f>
        <v>1.825</v>
      </c>
      <c r="G5" s="2">
        <f>F5/$G$1</f>
        <v>9.1249999999999998E-2</v>
      </c>
      <c r="M5" s="7">
        <v>0.2</v>
      </c>
      <c r="N5" s="7">
        <v>0.1</v>
      </c>
    </row>
    <row r="6" spans="1:14" x14ac:dyDescent="0.25">
      <c r="A6">
        <v>2</v>
      </c>
      <c r="B6" s="4">
        <f>_xll.LinearSplineInterpolate(Sheet1!$M$20:$M$24,Sheet1!$N$20:$N$24,Sheet1!C6)</f>
        <v>5000</v>
      </c>
      <c r="C6" s="1">
        <f>_xll.LinearSplineInterpolate(Sheet1!$M$3:$M$13,Sheet1!$N$3:$N$13,Sheet1!G5)</f>
        <v>0</v>
      </c>
      <c r="D6" s="4">
        <f>B6*(1-C6)</f>
        <v>5000</v>
      </c>
      <c r="E6" s="3">
        <f>D6*365/1000000</f>
        <v>1.825</v>
      </c>
      <c r="F6" s="3">
        <f>E6+F5</f>
        <v>3.65</v>
      </c>
      <c r="G6" s="2">
        <f t="shared" ref="G6:G14" si="0">F6/$G$1</f>
        <v>0.1825</v>
      </c>
      <c r="M6" s="7">
        <v>0.23</v>
      </c>
      <c r="N6" s="7">
        <v>0.2</v>
      </c>
    </row>
    <row r="7" spans="1:14" x14ac:dyDescent="0.25">
      <c r="A7">
        <v>3</v>
      </c>
      <c r="B7" s="4">
        <f>_xll.LinearSplineInterpolate(Sheet1!$M$20:$M$24,Sheet1!$N$20:$N$24,Sheet1!C7)</f>
        <v>4870</v>
      </c>
      <c r="C7" s="1">
        <f>_xll.LinearSplineInterpolate(Sheet1!$M$3:$M$13,Sheet1!$N$3:$N$13,Sheet1!G6)</f>
        <v>6.4999999999999988E-2</v>
      </c>
      <c r="D7" s="4">
        <f t="shared" ref="D7:D14" si="1">B7*(1-C7)</f>
        <v>4553.45</v>
      </c>
      <c r="E7" s="3">
        <f t="shared" ref="E7:E14" si="2">D7*365/1000000</f>
        <v>1.6620092500000001</v>
      </c>
      <c r="F7" s="3">
        <f t="shared" ref="F7:F14" si="3">E7+F6</f>
        <v>5.31200925</v>
      </c>
      <c r="G7" s="2">
        <f t="shared" si="0"/>
        <v>0.26560046250000002</v>
      </c>
      <c r="M7" s="7">
        <v>0.25</v>
      </c>
      <c r="N7" s="7">
        <v>0.3</v>
      </c>
    </row>
    <row r="8" spans="1:14" x14ac:dyDescent="0.25">
      <c r="A8">
        <v>4</v>
      </c>
      <c r="B8" s="4">
        <f>_xll.LinearSplineInterpolate(Sheet1!$M$20:$M$24,Sheet1!$N$20:$N$24,Sheet1!C8)</f>
        <v>4087.9907499999999</v>
      </c>
      <c r="C8" s="1">
        <f>_xll.LinearSplineInterpolate(Sheet1!$M$3:$M$13,Sheet1!$N$3:$N$13,Sheet1!G7)</f>
        <v>0.45600462500000005</v>
      </c>
      <c r="D8" s="4">
        <f t="shared" si="1"/>
        <v>2223.848061042781</v>
      </c>
      <c r="E8" s="3">
        <f t="shared" si="2"/>
        <v>0.81170454228061506</v>
      </c>
      <c r="F8" s="3">
        <f t="shared" si="3"/>
        <v>6.1237137922806149</v>
      </c>
      <c r="G8" s="2">
        <f t="shared" si="0"/>
        <v>0.30618568961403075</v>
      </c>
      <c r="M8" s="7">
        <v>0.27</v>
      </c>
      <c r="N8" s="7">
        <v>0.5</v>
      </c>
    </row>
    <row r="9" spans="1:14" x14ac:dyDescent="0.25">
      <c r="A9">
        <v>5</v>
      </c>
      <c r="B9" s="4">
        <f>_xll.LinearSplineInterpolate(Sheet1!$M$20:$M$24,Sheet1!$N$20:$N$24,Sheet1!C9)</f>
        <v>3462.8858623158153</v>
      </c>
      <c r="C9" s="1">
        <f>_xll.LinearSplineInterpolate(Sheet1!$M$3:$M$13,Sheet1!$N$3:$N$13,Sheet1!G8)</f>
        <v>0.76855706884209229</v>
      </c>
      <c r="D9" s="4">
        <f t="shared" si="1"/>
        <v>801.46045423965109</v>
      </c>
      <c r="E9" s="3">
        <f t="shared" si="2"/>
        <v>0.29253306579747268</v>
      </c>
      <c r="F9" s="3">
        <f t="shared" si="3"/>
        <v>6.4162468580780878</v>
      </c>
      <c r="G9" s="2">
        <f t="shared" si="0"/>
        <v>0.32081234290390437</v>
      </c>
      <c r="M9" s="7">
        <v>0.3</v>
      </c>
      <c r="N9" s="7">
        <v>0.75</v>
      </c>
    </row>
    <row r="10" spans="1:14" x14ac:dyDescent="0.25">
      <c r="A10">
        <v>6</v>
      </c>
      <c r="B10" s="4">
        <f>_xll.LinearSplineInterpolate(Sheet1!$M$20:$M$24,Sheet1!$N$20:$N$24,Sheet1!C10)</f>
        <v>3375.1259425765738</v>
      </c>
      <c r="C10" s="1">
        <f>_xll.LinearSplineInterpolate(Sheet1!$M$3:$M$13,Sheet1!$N$3:$N$13,Sheet1!G9)</f>
        <v>0.81243702871171319</v>
      </c>
      <c r="D10" s="4">
        <f t="shared" si="1"/>
        <v>633.04865026184189</v>
      </c>
      <c r="E10" s="3">
        <f t="shared" si="2"/>
        <v>0.2310627573455723</v>
      </c>
      <c r="F10" s="3">
        <f t="shared" si="3"/>
        <v>6.6473096154236604</v>
      </c>
      <c r="G10" s="2">
        <f t="shared" si="0"/>
        <v>0.332365480771183</v>
      </c>
      <c r="M10" s="7">
        <v>0.35</v>
      </c>
      <c r="N10" s="7">
        <v>0.9</v>
      </c>
    </row>
    <row r="11" spans="1:14" x14ac:dyDescent="0.25">
      <c r="A11">
        <v>7</v>
      </c>
      <c r="B11" s="4">
        <f>_xll.LinearSplineInterpolate(Sheet1!$M$20:$M$24,Sheet1!$N$20:$N$24,Sheet1!C11)</f>
        <v>3305.807115372902</v>
      </c>
      <c r="C11" s="1">
        <f>_xll.LinearSplineInterpolate(Sheet1!$M$3:$M$13,Sheet1!$N$3:$N$13,Sheet1!G10)</f>
        <v>0.84709644231354908</v>
      </c>
      <c r="D11" s="4">
        <f t="shared" si="1"/>
        <v>505.46966896570041</v>
      </c>
      <c r="E11" s="3">
        <f t="shared" si="2"/>
        <v>0.18449642917248066</v>
      </c>
      <c r="F11" s="3">
        <f t="shared" si="3"/>
        <v>6.8318060445961413</v>
      </c>
      <c r="G11" s="2">
        <f t="shared" si="0"/>
        <v>0.34159030222980707</v>
      </c>
      <c r="M11" s="7">
        <v>0.4</v>
      </c>
      <c r="N11" s="7">
        <v>0.95</v>
      </c>
    </row>
    <row r="12" spans="1:14" x14ac:dyDescent="0.25">
      <c r="A12">
        <v>8</v>
      </c>
      <c r="B12" s="4">
        <f>_xll.LinearSplineInterpolate(Sheet1!$M$20:$M$24,Sheet1!$N$20:$N$24,Sheet1!C12)</f>
        <v>3250.4581866211574</v>
      </c>
      <c r="C12" s="1">
        <f>_xll.LinearSplineInterpolate(Sheet1!$M$3:$M$13,Sheet1!$N$3:$N$13,Sheet1!G11)</f>
        <v>0.87477090668942137</v>
      </c>
      <c r="D12" s="4">
        <f t="shared" si="1"/>
        <v>407.05193155451514</v>
      </c>
      <c r="E12" s="3">
        <f t="shared" si="2"/>
        <v>0.14857395501739804</v>
      </c>
      <c r="F12" s="3">
        <f t="shared" si="3"/>
        <v>6.9803799996135396</v>
      </c>
      <c r="G12" s="2">
        <f t="shared" si="0"/>
        <v>0.34901899998067698</v>
      </c>
      <c r="M12" s="7">
        <v>0.5</v>
      </c>
      <c r="N12" s="7">
        <v>0.98</v>
      </c>
    </row>
    <row r="13" spans="1:14" x14ac:dyDescent="0.25">
      <c r="A13">
        <v>9</v>
      </c>
      <c r="B13" s="4">
        <f>_xll.LinearSplineInterpolate(Sheet1!$M$20:$M$24,Sheet1!$N$20:$N$24,Sheet1!C13)</f>
        <v>3205.8860001159378</v>
      </c>
      <c r="C13" s="1">
        <f>_xll.LinearSplineInterpolate(Sheet1!$M$3:$M$13,Sheet1!$N$3:$N$13,Sheet1!G12)</f>
        <v>0.89705699994203103</v>
      </c>
      <c r="D13" s="4">
        <f t="shared" si="1"/>
        <v>330.02352269577688</v>
      </c>
      <c r="E13" s="3">
        <f t="shared" si="2"/>
        <v>0.12045858578395857</v>
      </c>
      <c r="F13" s="3">
        <f t="shared" si="3"/>
        <v>7.100838585397498</v>
      </c>
      <c r="G13" s="2">
        <f t="shared" si="0"/>
        <v>0.35504192926987488</v>
      </c>
      <c r="M13" s="7">
        <v>0.6</v>
      </c>
      <c r="N13" s="7">
        <v>1</v>
      </c>
    </row>
    <row r="14" spans="1:14" x14ac:dyDescent="0.25">
      <c r="A14">
        <v>10</v>
      </c>
      <c r="B14" s="4">
        <f>_xll.LinearSplineInterpolate(Sheet1!$M$20:$M$24,Sheet1!$N$20:$N$24,Sheet1!C14)</f>
        <v>3189.9161414602504</v>
      </c>
      <c r="C14" s="1">
        <f>_xll.LinearSplineInterpolate(Sheet1!$M$3:$M$13,Sheet1!$N$3:$N$13,Sheet1!G13)</f>
        <v>0.90504192926987492</v>
      </c>
      <c r="D14" s="4">
        <f t="shared" si="1"/>
        <v>302.90828258395015</v>
      </c>
      <c r="E14" s="3">
        <f t="shared" si="2"/>
        <v>0.11056152314314181</v>
      </c>
      <c r="F14" s="3">
        <f t="shared" si="3"/>
        <v>7.2114001085406398</v>
      </c>
      <c r="G14" s="2">
        <f t="shared" si="0"/>
        <v>0.36057000542703199</v>
      </c>
    </row>
    <row r="19" spans="13:14" x14ac:dyDescent="0.25">
      <c r="M19" t="s">
        <v>2</v>
      </c>
      <c r="N19" t="s">
        <v>9</v>
      </c>
    </row>
    <row r="20" spans="13:14" x14ac:dyDescent="0.25">
      <c r="M20" s="7">
        <v>0</v>
      </c>
      <c r="N20" s="7">
        <v>5000</v>
      </c>
    </row>
    <row r="21" spans="13:14" x14ac:dyDescent="0.25">
      <c r="M21" s="7">
        <v>0.25</v>
      </c>
      <c r="N21" s="7">
        <v>4500</v>
      </c>
    </row>
    <row r="22" spans="13:14" x14ac:dyDescent="0.25">
      <c r="M22" s="7">
        <v>0.5</v>
      </c>
      <c r="N22" s="7">
        <v>4000</v>
      </c>
    </row>
    <row r="23" spans="13:14" x14ac:dyDescent="0.25">
      <c r="M23" s="7">
        <v>0.75</v>
      </c>
      <c r="N23" s="7">
        <v>3500</v>
      </c>
    </row>
    <row r="24" spans="13:14" x14ac:dyDescent="0.25">
      <c r="M24" s="7">
        <v>1</v>
      </c>
      <c r="N24" s="7">
        <v>3000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2013-12-12T16:52:14Z</dcterms:created>
  <dcterms:modified xsi:type="dcterms:W3CDTF">2013-12-12T17:28:07Z</dcterms:modified>
</cp:coreProperties>
</file>