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22860" windowHeight="14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" i="1" l="1"/>
  <c r="I20" i="1" l="1"/>
  <c r="G20" i="1"/>
  <c r="K20" i="1" s="1"/>
  <c r="L20" i="1" l="1"/>
  <c r="N20" i="1" s="1"/>
  <c r="O20" i="1" s="1"/>
  <c r="P20" i="1"/>
  <c r="G6" i="1"/>
  <c r="P6" i="1" s="1"/>
  <c r="I6" i="1"/>
  <c r="L6" i="1" l="1"/>
  <c r="K6" i="1"/>
  <c r="Q20" i="1"/>
  <c r="N6" i="1" l="1"/>
  <c r="O6" i="1" s="1"/>
  <c r="Q6" i="1" s="1"/>
</calcChain>
</file>

<file path=xl/sharedStrings.xml><?xml version="1.0" encoding="utf-8"?>
<sst xmlns="http://schemas.openxmlformats.org/spreadsheetml/2006/main" count="41" uniqueCount="24">
  <si>
    <t>Dx</t>
  </si>
  <si>
    <t>Dz</t>
  </si>
  <si>
    <t>Kx</t>
  </si>
  <si>
    <t>NTG</t>
  </si>
  <si>
    <t>sqrt(Kz/Kx)</t>
  </si>
  <si>
    <t>sqrt(Kx/Kz)</t>
  </si>
  <si>
    <t>DzEff</t>
  </si>
  <si>
    <t>r0</t>
  </si>
  <si>
    <t>rw</t>
  </si>
  <si>
    <t>S</t>
  </si>
  <si>
    <t>ln(r0/rw)</t>
  </si>
  <si>
    <t>Twj</t>
  </si>
  <si>
    <t>kh</t>
  </si>
  <si>
    <t>c*Theta=</t>
  </si>
  <si>
    <t>Dy</t>
  </si>
  <si>
    <t>h</t>
  </si>
  <si>
    <t>Ky</t>
  </si>
  <si>
    <t xml:space="preserve">                                                         WELL CONNECTION DATA</t>
  </si>
  <si>
    <t xml:space="preserve">                                                         --------------------</t>
  </si>
  <si>
    <t xml:space="preserve">  ----------------------------------------------------------------------------------------------------------------------------------</t>
  </si>
  <si>
    <t xml:space="preserve">  :  WELL   :    GRID    : CMPL:  CENTRE : OPEN: SAT :CONNECTION:  INT   :  K  H   :  SKIN  : CONNECTION : SATURATION SCALING DATA :</t>
  </si>
  <si>
    <t xml:space="preserve">  :  NAME   :    BLOCK   :  NO :  DEPTH  : SHUT: TAB :  FACTOR* :  DIAM  :  VALUE  : FACTOR :  D-FACTOR  : SWMIN SWMAX SGMIN SGMAX :</t>
  </si>
  <si>
    <t xml:space="preserve">  :         :            :     :  METRES :     :     : CPM3/D/B : METRES : MD.METRE:        :   DAY/SM3  :                         :</t>
  </si>
  <si>
    <t xml:space="preserve">  : 255     : 325,173,  1:   1 :   2805.6: OPEN:  0  :     0.090:  0.2000:      7.8:    0.00:           0:                       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</si>
</sst>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9"/>
      <color theme="1"/>
      <name val="Courier New"/>
      <family val="2"/>
      <charset val="204"/>
    </font>
    <font>
      <sz val="9"/>
      <color rgb="FF00B050"/>
      <name val="Courier New"/>
      <family val="2"/>
      <charset val="204"/>
    </font>
    <font>
      <sz val="9"/>
      <color theme="1"/>
      <name val="Courier New"/>
      <family val="3"/>
      <charset val="204"/>
    </font>
    <font>
      <sz val="9"/>
      <color rgb="FF00B05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3" fillId="0" borderId="0" xfId="0" applyNumberFormat="1" applyFont="1" applyFill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abSelected="1" workbookViewId="0">
      <selection activeCell="P4" sqref="P4"/>
    </sheetView>
  </sheetViews>
  <sheetFormatPr defaultRowHeight="12" x14ac:dyDescent="0.2"/>
  <cols>
    <col min="1" max="1" width="7.140625" customWidth="1"/>
    <col min="2" max="2" width="4" bestFit="1" customWidth="1"/>
    <col min="3" max="3" width="4" style="2" bestFit="1" customWidth="1"/>
    <col min="4" max="4" width="5" style="2" bestFit="1" customWidth="1"/>
    <col min="5" max="5" width="6" style="2" bestFit="1" customWidth="1"/>
    <col min="6" max="6" width="6.85546875" style="2" customWidth="1"/>
    <col min="7" max="7" width="6" style="2" bestFit="1" customWidth="1"/>
    <col min="8" max="8" width="4" style="2" bestFit="1" customWidth="1"/>
    <col min="9" max="9" width="6" style="2" bestFit="1" customWidth="1"/>
    <col min="10" max="10" width="9.140625" style="2"/>
    <col min="11" max="12" width="12" style="2" bestFit="1" customWidth="1"/>
  </cols>
  <sheetData>
    <row r="2" spans="1:17" x14ac:dyDescent="0.2">
      <c r="O2" s="1" t="s">
        <v>13</v>
      </c>
      <c r="P2" s="1">
        <f>0.008527*2*PI()</f>
        <v>5.3576721114320332E-2</v>
      </c>
    </row>
    <row r="4" spans="1:17" x14ac:dyDescent="0.2">
      <c r="D4" s="2" t="s">
        <v>14</v>
      </c>
      <c r="I4" s="2" t="s">
        <v>14</v>
      </c>
    </row>
    <row r="5" spans="1:17" x14ac:dyDescent="0.2">
      <c r="A5" s="4" t="s">
        <v>9</v>
      </c>
      <c r="B5" s="4" t="s">
        <v>8</v>
      </c>
      <c r="C5" s="2" t="s">
        <v>0</v>
      </c>
      <c r="D5" s="2" t="s">
        <v>1</v>
      </c>
      <c r="E5" s="2" t="s">
        <v>2</v>
      </c>
      <c r="F5" s="2" t="s">
        <v>15</v>
      </c>
      <c r="G5" s="2" t="s">
        <v>16</v>
      </c>
      <c r="H5" s="2" t="s">
        <v>3</v>
      </c>
      <c r="I5" s="3" t="s">
        <v>6</v>
      </c>
      <c r="K5" s="3" t="s">
        <v>4</v>
      </c>
      <c r="L5" s="3" t="s">
        <v>5</v>
      </c>
      <c r="N5" s="3" t="s">
        <v>7</v>
      </c>
      <c r="O5" s="3" t="s">
        <v>10</v>
      </c>
      <c r="P5" s="3" t="s">
        <v>12</v>
      </c>
      <c r="Q5" s="3" t="s">
        <v>11</v>
      </c>
    </row>
    <row r="6" spans="1:17" s="9" customFormat="1" x14ac:dyDescent="0.2">
      <c r="A6" s="5">
        <v>0</v>
      </c>
      <c r="B6" s="5">
        <v>0.1</v>
      </c>
      <c r="C6" s="6">
        <v>50</v>
      </c>
      <c r="D6" s="6">
        <v>50</v>
      </c>
      <c r="E6" s="6">
        <v>16.86</v>
      </c>
      <c r="F6" s="6">
        <v>0.46</v>
      </c>
      <c r="G6" s="7">
        <f>E6</f>
        <v>16.86</v>
      </c>
      <c r="H6" s="6">
        <v>1</v>
      </c>
      <c r="I6" s="7">
        <f>D6*H6</f>
        <v>50</v>
      </c>
      <c r="J6" s="6"/>
      <c r="K6" s="8">
        <f>SQRT(G6/E6)</f>
        <v>1</v>
      </c>
      <c r="L6" s="8">
        <f>SQRT(E6/G6)</f>
        <v>1</v>
      </c>
      <c r="N6" s="7">
        <f>0.28*SQRT(C6*C6*K6+I6*I6*L6)/(SQRT(K6)+SQRT(L6))</f>
        <v>9.8994949366116671</v>
      </c>
      <c r="O6" s="7">
        <f>LN(N6/B6)</f>
        <v>4.5950688323293321</v>
      </c>
      <c r="P6" s="10">
        <f>F6*SQRT(E6*G6)</f>
        <v>7.7556000000000003</v>
      </c>
      <c r="Q6" s="10">
        <f>$P$2*P6/(O6+A6)</f>
        <v>9.042728921725153E-2</v>
      </c>
    </row>
    <row r="7" spans="1:17" s="11" customFormat="1" x14ac:dyDescent="0.2"/>
    <row r="8" spans="1:17" x14ac:dyDescent="0.2">
      <c r="A8" t="s">
        <v>17</v>
      </c>
    </row>
    <row r="9" spans="1:17" x14ac:dyDescent="0.2">
      <c r="A9" t="s">
        <v>18</v>
      </c>
    </row>
    <row r="11" spans="1:17" x14ac:dyDescent="0.2">
      <c r="A11" t="s">
        <v>19</v>
      </c>
    </row>
    <row r="12" spans="1:17" x14ac:dyDescent="0.2">
      <c r="A12" t="s">
        <v>20</v>
      </c>
    </row>
    <row r="13" spans="1:17" x14ac:dyDescent="0.2">
      <c r="A13" t="s">
        <v>21</v>
      </c>
    </row>
    <row r="14" spans="1:17" x14ac:dyDescent="0.2">
      <c r="A14" t="s">
        <v>22</v>
      </c>
    </row>
    <row r="15" spans="1:17" x14ac:dyDescent="0.2">
      <c r="A15" t="s">
        <v>19</v>
      </c>
    </row>
    <row r="16" spans="1:17" x14ac:dyDescent="0.2">
      <c r="A16" t="s">
        <v>23</v>
      </c>
    </row>
    <row r="19" spans="1:17" x14ac:dyDescent="0.2">
      <c r="A19" s="4" t="s">
        <v>9</v>
      </c>
      <c r="B19" s="4" t="s">
        <v>8</v>
      </c>
      <c r="C19" s="2" t="s">
        <v>0</v>
      </c>
      <c r="D19" s="2" t="s">
        <v>1</v>
      </c>
      <c r="E19" s="2" t="s">
        <v>2</v>
      </c>
      <c r="F19" s="2" t="s">
        <v>15</v>
      </c>
      <c r="G19" s="2" t="s">
        <v>16</v>
      </c>
      <c r="H19" s="2" t="s">
        <v>3</v>
      </c>
      <c r="I19" s="3" t="s">
        <v>6</v>
      </c>
      <c r="K19" s="3" t="s">
        <v>4</v>
      </c>
      <c r="L19" s="3" t="s">
        <v>5</v>
      </c>
      <c r="N19" s="3" t="s">
        <v>7</v>
      </c>
      <c r="O19" s="3" t="s">
        <v>10</v>
      </c>
      <c r="P19" s="3" t="s">
        <v>12</v>
      </c>
      <c r="Q19" s="3" t="s">
        <v>11</v>
      </c>
    </row>
    <row r="20" spans="1:17" x14ac:dyDescent="0.2">
      <c r="A20" s="5">
        <v>0</v>
      </c>
      <c r="B20" s="5">
        <v>0.1</v>
      </c>
      <c r="C20" s="6">
        <v>10</v>
      </c>
      <c r="D20" s="6">
        <v>10</v>
      </c>
      <c r="E20" s="6">
        <v>1</v>
      </c>
      <c r="F20" s="6">
        <v>10</v>
      </c>
      <c r="G20" s="7">
        <f>E20</f>
        <v>1</v>
      </c>
      <c r="H20" s="6">
        <v>1</v>
      </c>
      <c r="I20" s="7">
        <f>D20*H20</f>
        <v>10</v>
      </c>
      <c r="J20" s="6"/>
      <c r="K20" s="8">
        <f>SQRT(G20/E20)</f>
        <v>1</v>
      </c>
      <c r="L20" s="8">
        <f>SQRT(E20/G20)</f>
        <v>1</v>
      </c>
      <c r="M20" s="9"/>
      <c r="N20" s="7">
        <f>0.28*SQRT(C20*C20*K20+I20*I20*L20)/(SQRT(K20)+SQRT(L20))</f>
        <v>1.9798989873223334</v>
      </c>
      <c r="O20" s="7">
        <f>LN(N20/B20)</f>
        <v>2.9856309198952315</v>
      </c>
      <c r="P20" s="10">
        <f>F20*SQRT(E20*G20)</f>
        <v>10</v>
      </c>
      <c r="Q20" s="10">
        <f>$P$2*P20/(O20+A20)</f>
        <v>0.17944857402602327</v>
      </c>
    </row>
  </sheetData>
  <conditionalFormatting sqref="O6">
    <cfRule type="cellIs" dxfId="2" priority="2" operator="lessThan">
      <formula>0</formula>
    </cfRule>
  </conditionalFormatting>
  <conditionalFormatting sqref="O2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Ognev.AlexA</dc:creator>
  <cp:lastModifiedBy>Ognev.AlexA</cp:lastModifiedBy>
  <dcterms:created xsi:type="dcterms:W3CDTF">2015-03-18T11:31:08Z</dcterms:created>
  <dcterms:modified xsi:type="dcterms:W3CDTF">2015-03-24T09:15:32Z</dcterms:modified>
</cp:coreProperties>
</file>