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875" windowHeight="11820"/>
  </bookViews>
  <sheets>
    <sheet name="Sheet1" sheetId="1" r:id="rId1"/>
    <sheet name="Sheet2" sheetId="2" r:id="rId2"/>
    <sheet name="Sheet3" sheetId="3" r:id="rId3"/>
  </sheets>
  <calcPr calcId="145621" iterate="1" iterateDelta="9.9999999999999995E-7"/>
</workbook>
</file>

<file path=xl/calcChain.xml><?xml version="1.0" encoding="utf-8"?>
<calcChain xmlns="http://schemas.openxmlformats.org/spreadsheetml/2006/main">
  <c r="I35" i="1" l="1"/>
  <c r="I36" i="1"/>
  <c r="I37" i="1"/>
  <c r="I38" i="1"/>
  <c r="I39" i="1"/>
  <c r="I40" i="1"/>
  <c r="I41" i="1"/>
  <c r="I34" i="1"/>
  <c r="H35" i="1"/>
  <c r="H36" i="1"/>
  <c r="H37" i="1"/>
  <c r="H38" i="1"/>
  <c r="H39" i="1"/>
  <c r="H40" i="1"/>
  <c r="H41" i="1"/>
  <c r="P41" i="1" s="1"/>
  <c r="H34" i="1"/>
  <c r="P38" i="1"/>
  <c r="P37" i="1"/>
  <c r="P36" i="1"/>
  <c r="P35" i="1"/>
  <c r="K33" i="1"/>
  <c r="J33" i="1"/>
  <c r="L33" i="1" s="1"/>
  <c r="F33" i="1"/>
  <c r="F34" i="1" s="1"/>
  <c r="F35" i="1" s="1"/>
  <c r="F36" i="1" s="1"/>
  <c r="F37" i="1" s="1"/>
  <c r="F38" i="1" s="1"/>
  <c r="F39" i="1" s="1"/>
  <c r="F40" i="1" s="1"/>
  <c r="F41" i="1" s="1"/>
  <c r="I22" i="1"/>
  <c r="I23" i="1"/>
  <c r="I24" i="1"/>
  <c r="I25" i="1"/>
  <c r="I26" i="1"/>
  <c r="I27" i="1"/>
  <c r="I28" i="1"/>
  <c r="I21" i="1"/>
  <c r="H22" i="1"/>
  <c r="H23" i="1"/>
  <c r="H24" i="1"/>
  <c r="H25" i="1"/>
  <c r="H26" i="1"/>
  <c r="H27" i="1"/>
  <c r="P27" i="1" s="1"/>
  <c r="H28" i="1"/>
  <c r="H21" i="1"/>
  <c r="P26" i="1"/>
  <c r="P23" i="1"/>
  <c r="P22" i="1"/>
  <c r="K20" i="1"/>
  <c r="J20" i="1"/>
  <c r="G20" i="1"/>
  <c r="F20" i="1"/>
  <c r="F21" i="1" s="1"/>
  <c r="F22" i="1" s="1"/>
  <c r="F23" i="1" s="1"/>
  <c r="F24" i="1" s="1"/>
  <c r="F25" i="1" s="1"/>
  <c r="F26" i="1" s="1"/>
  <c r="F27" i="1" s="1"/>
  <c r="F28" i="1" s="1"/>
  <c r="H8" i="1"/>
  <c r="H9" i="1"/>
  <c r="H10" i="1"/>
  <c r="H11" i="1"/>
  <c r="H12" i="1"/>
  <c r="H13" i="1"/>
  <c r="H14" i="1"/>
  <c r="H15" i="1"/>
  <c r="I8" i="1"/>
  <c r="I9" i="1"/>
  <c r="I10" i="1"/>
  <c r="P10" i="1" s="1"/>
  <c r="I11" i="1"/>
  <c r="I12" i="1"/>
  <c r="I13" i="1"/>
  <c r="I14" i="1"/>
  <c r="I15" i="1"/>
  <c r="F7" i="1"/>
  <c r="F8" i="1" s="1"/>
  <c r="F9" i="1" s="1"/>
  <c r="F10" i="1" s="1"/>
  <c r="F11" i="1" s="1"/>
  <c r="F12" i="1" s="1"/>
  <c r="F13" i="1" s="1"/>
  <c r="F14" i="1" s="1"/>
  <c r="F15" i="1" s="1"/>
  <c r="K7" i="1"/>
  <c r="L7" i="1" s="1"/>
  <c r="J7" i="1"/>
  <c r="P11" i="1" l="1"/>
  <c r="P14" i="1"/>
  <c r="P13" i="1"/>
  <c r="P9" i="1"/>
  <c r="P15" i="1"/>
  <c r="G7" i="1"/>
  <c r="K8" i="1"/>
  <c r="P12" i="1"/>
  <c r="K21" i="1"/>
  <c r="K22" i="1" s="1"/>
  <c r="K23" i="1" s="1"/>
  <c r="P34" i="1"/>
  <c r="P40" i="1"/>
  <c r="K34" i="1"/>
  <c r="K35" i="1" s="1"/>
  <c r="K36" i="1" s="1"/>
  <c r="K37" i="1" s="1"/>
  <c r="K38" i="1" s="1"/>
  <c r="K39" i="1" s="1"/>
  <c r="K40" i="1" s="1"/>
  <c r="K41" i="1" s="1"/>
  <c r="G34" i="1"/>
  <c r="P25" i="1"/>
  <c r="J8" i="1"/>
  <c r="J9" i="1" s="1"/>
  <c r="P24" i="1"/>
  <c r="G33" i="1"/>
  <c r="J34" i="1"/>
  <c r="J35" i="1" s="1"/>
  <c r="J36" i="1" s="1"/>
  <c r="P39" i="1"/>
  <c r="P8" i="1"/>
  <c r="K24" i="1"/>
  <c r="K25" i="1" s="1"/>
  <c r="K26" i="1" s="1"/>
  <c r="K27" i="1" s="1"/>
  <c r="K28" i="1" s="1"/>
  <c r="P28" i="1"/>
  <c r="J21" i="1"/>
  <c r="J22" i="1" s="1"/>
  <c r="L20" i="1"/>
  <c r="G21" i="1"/>
  <c r="P21" i="1"/>
  <c r="G15" i="1"/>
  <c r="L8" i="1"/>
  <c r="N8" i="1" s="1"/>
  <c r="O8" i="1" s="1"/>
  <c r="G8" i="1"/>
  <c r="G14" i="1"/>
  <c r="G12" i="1"/>
  <c r="G10" i="1"/>
  <c r="G11" i="1"/>
  <c r="G13" i="1"/>
  <c r="G9" i="1"/>
  <c r="K9" i="1"/>
  <c r="K10" i="1" s="1"/>
  <c r="K11" i="1" s="1"/>
  <c r="K12" i="1" s="1"/>
  <c r="K13" i="1" s="1"/>
  <c r="K14" i="1" s="1"/>
  <c r="K15" i="1" s="1"/>
  <c r="L21" i="1" l="1"/>
  <c r="N21" i="1" s="1"/>
  <c r="O21" i="1" s="1"/>
  <c r="L34" i="1"/>
  <c r="N34" i="1" s="1"/>
  <c r="O34" i="1" s="1"/>
  <c r="L35" i="1"/>
  <c r="G35" i="1"/>
  <c r="J37" i="1"/>
  <c r="L36" i="1"/>
  <c r="G22" i="1"/>
  <c r="L22" i="1"/>
  <c r="J23" i="1"/>
  <c r="J10" i="1"/>
  <c r="L9" i="1"/>
  <c r="N9" i="1" s="1"/>
  <c r="O9" i="1" s="1"/>
  <c r="N22" i="1" l="1"/>
  <c r="O22" i="1" s="1"/>
  <c r="N35" i="1"/>
  <c r="O35" i="1" s="1"/>
  <c r="J38" i="1"/>
  <c r="L37" i="1"/>
  <c r="G36" i="1"/>
  <c r="J24" i="1"/>
  <c r="L23" i="1"/>
  <c r="G23" i="1"/>
  <c r="J11" i="1"/>
  <c r="L10" i="1"/>
  <c r="N10" i="1" s="1"/>
  <c r="O10" i="1" s="1"/>
  <c r="N36" i="1" l="1"/>
  <c r="N37" i="1" s="1"/>
  <c r="O37" i="1" s="1"/>
  <c r="N23" i="1"/>
  <c r="O23" i="1" s="1"/>
  <c r="G37" i="1"/>
  <c r="J39" i="1"/>
  <c r="L38" i="1"/>
  <c r="L24" i="1"/>
  <c r="J25" i="1"/>
  <c r="G24" i="1"/>
  <c r="J12" i="1"/>
  <c r="L11" i="1"/>
  <c r="N11" i="1" s="1"/>
  <c r="O11" i="1" s="1"/>
  <c r="O36" i="1" l="1"/>
  <c r="N24" i="1"/>
  <c r="O24" i="1" s="1"/>
  <c r="G38" i="1"/>
  <c r="J40" i="1"/>
  <c r="L39" i="1"/>
  <c r="N38" i="1"/>
  <c r="G25" i="1"/>
  <c r="J26" i="1"/>
  <c r="L25" i="1"/>
  <c r="J13" i="1"/>
  <c r="L12" i="1"/>
  <c r="N12" i="1" s="1"/>
  <c r="O12" i="1" s="1"/>
  <c r="N25" i="1" l="1"/>
  <c r="O25" i="1" s="1"/>
  <c r="N39" i="1"/>
  <c r="O39" i="1" s="1"/>
  <c r="J41" i="1"/>
  <c r="L41" i="1" s="1"/>
  <c r="L40" i="1"/>
  <c r="N40" i="1" s="1"/>
  <c r="O38" i="1"/>
  <c r="G39" i="1"/>
  <c r="G26" i="1"/>
  <c r="L26" i="1"/>
  <c r="N26" i="1" s="1"/>
  <c r="J27" i="1"/>
  <c r="J14" i="1"/>
  <c r="L13" i="1"/>
  <c r="N13" i="1" s="1"/>
  <c r="O13" i="1" s="1"/>
  <c r="G40" i="1" l="1"/>
  <c r="O40" i="1"/>
  <c r="O26" i="1"/>
  <c r="G27" i="1"/>
  <c r="J28" i="1"/>
  <c r="L28" i="1" s="1"/>
  <c r="L27" i="1"/>
  <c r="N27" i="1" s="1"/>
  <c r="J15" i="1"/>
  <c r="L15" i="1" s="1"/>
  <c r="L14" i="1"/>
  <c r="N14" i="1" s="1"/>
  <c r="O14" i="1" s="1"/>
  <c r="G41" i="1" l="1"/>
  <c r="N41" i="1"/>
  <c r="O41" i="1" s="1"/>
  <c r="N28" i="1"/>
  <c r="O28" i="1" s="1"/>
  <c r="O27" i="1"/>
  <c r="G28" i="1"/>
  <c r="N15" i="1"/>
  <c r="O15" i="1" s="1"/>
</calcChain>
</file>

<file path=xl/sharedStrings.xml><?xml version="1.0" encoding="utf-8"?>
<sst xmlns="http://schemas.openxmlformats.org/spreadsheetml/2006/main" count="46" uniqueCount="15">
  <si>
    <t>MD</t>
  </si>
  <si>
    <t>INCL</t>
  </si>
  <si>
    <t>AZIM</t>
  </si>
  <si>
    <t>TVD</t>
  </si>
  <si>
    <t>dX</t>
  </si>
  <si>
    <t>dY</t>
  </si>
  <si>
    <t>TVDss</t>
  </si>
  <si>
    <t>OFFSET</t>
  </si>
  <si>
    <t>X</t>
  </si>
  <si>
    <t>Y</t>
  </si>
  <si>
    <t>2 points</t>
  </si>
  <si>
    <t>end point</t>
  </si>
  <si>
    <t>3 points</t>
  </si>
  <si>
    <t>reverse</t>
  </si>
  <si>
    <t>ALT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</si>
</sst>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0" fillId="2" borderId="0" xfId="0" applyFill="1"/>
    <xf numFmtId="2" fontId="0" fillId="3" borderId="0" xfId="0" applyNumberFormat="1" applyFill="1"/>
    <xf numFmtId="2" fontId="0" fillId="4" borderId="0" xfId="0" applyNumberFormat="1" applyFill="1"/>
    <xf numFmtId="0" fontId="0" fillId="4" borderId="0" xfId="0" applyFill="1"/>
    <xf numFmtId="2" fontId="0" fillId="5" borderId="0" xfId="0" applyNumberFormat="1" applyFill="1"/>
    <xf numFmtId="2" fontId="2" fillId="6" borderId="0" xfId="0" applyNumberFormat="1" applyFont="1" applyFill="1"/>
    <xf numFmtId="0" fontId="0" fillId="7" borderId="0" xfId="0" applyFill="1"/>
    <xf numFmtId="2" fontId="0" fillId="7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1"/>
  <sheetViews>
    <sheetView tabSelected="1" workbookViewId="0">
      <selection activeCell="J13" sqref="J13"/>
    </sheetView>
  </sheetViews>
  <sheetFormatPr defaultRowHeight="15" x14ac:dyDescent="0.25"/>
  <cols>
    <col min="1" max="1" width="3.28515625" customWidth="1"/>
    <col min="5" max="5" width="1" style="13" customWidth="1"/>
    <col min="6" max="6" width="8.5703125" customWidth="1"/>
    <col min="7" max="7" width="9.140625" style="1"/>
    <col min="8" max="8" width="9.42578125" style="1" customWidth="1"/>
    <col min="9" max="9" width="9.140625" style="1"/>
    <col min="10" max="10" width="10.28515625" style="1" customWidth="1"/>
    <col min="11" max="11" width="8" style="1" customWidth="1"/>
    <col min="12" max="12" width="9.140625" style="1"/>
    <col min="13" max="13" width="0.85546875" style="14" customWidth="1"/>
    <col min="14" max="16" width="9.140625" style="1"/>
  </cols>
  <sheetData>
    <row r="1" spans="2:16" s="4" customFormat="1" x14ac:dyDescent="0.25">
      <c r="E1" s="13"/>
      <c r="G1" s="5"/>
      <c r="H1" s="5"/>
      <c r="I1" s="5"/>
      <c r="J1" s="5"/>
      <c r="K1" s="5"/>
      <c r="L1" s="5"/>
      <c r="M1" s="14"/>
      <c r="N1" s="5"/>
      <c r="O1" s="5"/>
      <c r="P1" s="5"/>
    </row>
    <row r="2" spans="2:16" x14ac:dyDescent="0.25">
      <c r="B2" s="12" t="s">
        <v>14</v>
      </c>
      <c r="C2" s="12">
        <v>50</v>
      </c>
    </row>
    <row r="4" spans="2:16" x14ac:dyDescent="0.25">
      <c r="B4" s="3" t="s">
        <v>11</v>
      </c>
    </row>
    <row r="5" spans="2:16" x14ac:dyDescent="0.25">
      <c r="N5" s="2" t="s">
        <v>13</v>
      </c>
      <c r="O5" s="2"/>
      <c r="P5" s="2"/>
    </row>
    <row r="6" spans="2:16" x14ac:dyDescent="0.25">
      <c r="B6" t="s">
        <v>0</v>
      </c>
      <c r="C6" t="s">
        <v>1</v>
      </c>
      <c r="D6" t="s">
        <v>2</v>
      </c>
      <c r="F6" s="9" t="s">
        <v>3</v>
      </c>
      <c r="G6" s="9" t="s">
        <v>6</v>
      </c>
      <c r="H6" s="8" t="s">
        <v>4</v>
      </c>
      <c r="I6" s="8" t="s">
        <v>5</v>
      </c>
      <c r="J6" s="9" t="s">
        <v>8</v>
      </c>
      <c r="K6" s="9" t="s">
        <v>9</v>
      </c>
      <c r="L6" s="9" t="s">
        <v>7</v>
      </c>
      <c r="N6" s="11" t="s">
        <v>0</v>
      </c>
      <c r="O6" s="11" t="s">
        <v>1</v>
      </c>
      <c r="P6" s="11" t="s">
        <v>2</v>
      </c>
    </row>
    <row r="7" spans="2:16" x14ac:dyDescent="0.25">
      <c r="B7">
        <v>0</v>
      </c>
      <c r="C7">
        <v>1</v>
      </c>
      <c r="D7">
        <v>0</v>
      </c>
      <c r="F7" s="10">
        <f>B7</f>
        <v>0</v>
      </c>
      <c r="G7" s="9">
        <f>F7-$C$2</f>
        <v>-50</v>
      </c>
      <c r="H7" s="8">
        <v>0</v>
      </c>
      <c r="I7" s="8">
        <v>0</v>
      </c>
      <c r="J7" s="9">
        <f>0</f>
        <v>0</v>
      </c>
      <c r="K7" s="9">
        <f>0</f>
        <v>0</v>
      </c>
      <c r="L7" s="9">
        <f>SQRT(POWER(J7,2)+POWER(K7,2))</f>
        <v>0</v>
      </c>
      <c r="N7" s="11">
        <v>0</v>
      </c>
      <c r="O7" s="11">
        <v>0</v>
      </c>
      <c r="P7" s="11">
        <v>0</v>
      </c>
    </row>
    <row r="8" spans="2:16" x14ac:dyDescent="0.25">
      <c r="B8">
        <v>100</v>
      </c>
      <c r="C8">
        <v>3</v>
      </c>
      <c r="D8">
        <v>10</v>
      </c>
      <c r="F8" s="9">
        <f>F7+(B8-B7)*COS(RADIANS(C8))</f>
        <v>99.862953475457388</v>
      </c>
      <c r="G8" s="9">
        <f>F8-$C$2</f>
        <v>49.862953475457388</v>
      </c>
      <c r="H8" s="8">
        <f>(B8-B7)*SIN(RADIANS(C8))*COS(PI()/2-RADIANS(D8))</f>
        <v>0.90880434280434075</v>
      </c>
      <c r="I8" s="8">
        <f>(B8-B7)*SIN(RADIANS(C8))*SIN(PI()/2-RADIANS(D8))</f>
        <v>5.1540855469358755</v>
      </c>
      <c r="J8" s="9">
        <f>J7+H8</f>
        <v>0.90880434280434075</v>
      </c>
      <c r="K8" s="9">
        <f>K7+I8</f>
        <v>5.1540855469358755</v>
      </c>
      <c r="L8" s="9">
        <f>SQRT(POWER(J8,2)+POWER(K8,2))</f>
        <v>5.2335956242943835</v>
      </c>
      <c r="N8" s="11">
        <f>N7+SQRT(POWER((F8-F7),2)+POWER((L8-L7),2))</f>
        <v>100.00000000000001</v>
      </c>
      <c r="O8" s="11">
        <f>90-DEGREES(ASIN((F8-F7)/(N8-N7)))</f>
        <v>3.0000000000001563</v>
      </c>
      <c r="P8" s="11">
        <f>DEGREES(ATAN(H8/I8))</f>
        <v>10.000000000000005</v>
      </c>
    </row>
    <row r="9" spans="2:16" x14ac:dyDescent="0.25">
      <c r="B9">
        <v>200</v>
      </c>
      <c r="C9">
        <v>5</v>
      </c>
      <c r="D9">
        <v>10</v>
      </c>
      <c r="F9" s="9">
        <f t="shared" ref="F9:F15" si="0">F8+(B9-B8)*COS(RADIANS(C9))</f>
        <v>199.48242328463195</v>
      </c>
      <c r="G9" s="9">
        <f>F9-$C$2</f>
        <v>149.48242328463195</v>
      </c>
      <c r="H9" s="8">
        <f>(B9-B8)*SIN(RADIANS(C9))*COS(PI()/2-RADIANS(D9))</f>
        <v>1.5134435901338628</v>
      </c>
      <c r="I9" s="8">
        <f>(B9-B8)*SIN(RADIANS(C9))*SIN(PI()/2-RADIANS(D9))</f>
        <v>8.5831651177431283</v>
      </c>
      <c r="J9" s="9">
        <f t="shared" ref="J9:J15" si="1">J8+H9</f>
        <v>2.4222479329382036</v>
      </c>
      <c r="K9" s="9">
        <f t="shared" ref="K9:K15" si="2">K8+I9</f>
        <v>13.737250664679003</v>
      </c>
      <c r="L9" s="9">
        <f>SQRT(POWER(J9,2)+POWER(K9,2))</f>
        <v>13.949169899060198</v>
      </c>
      <c r="N9" s="11">
        <f>N8+SQRT(POWER((F9-F8),2)+POWER((L9-L8),2))</f>
        <v>200</v>
      </c>
      <c r="O9" s="11">
        <f>90-DEGREES(ASIN((F9-F8)/(N9-N8)))</f>
        <v>4.9999999999998437</v>
      </c>
      <c r="P9" s="11">
        <f t="shared" ref="P9:P15" si="3">DEGREES(ATAN(H9/I9))</f>
        <v>10.000000000000005</v>
      </c>
    </row>
    <row r="10" spans="2:16" x14ac:dyDescent="0.25">
      <c r="B10">
        <v>300</v>
      </c>
      <c r="C10">
        <v>7</v>
      </c>
      <c r="D10">
        <v>20</v>
      </c>
      <c r="F10" s="9">
        <f t="shared" si="0"/>
        <v>298.73703844876417</v>
      </c>
      <c r="G10" s="9">
        <f>F10-$C$2</f>
        <v>248.73703844876417</v>
      </c>
      <c r="H10" s="8">
        <f>(B10-B9)*SIN(RADIANS(C10))*COS(PI()/2-RADIANS(D10))</f>
        <v>4.1681770298433696</v>
      </c>
      <c r="I10" s="8">
        <f>(B10-B9)*SIN(RADIANS(C10))*SIN(PI()/2-RADIANS(D10))</f>
        <v>11.451972269784088</v>
      </c>
      <c r="J10" s="9">
        <f t="shared" si="1"/>
        <v>6.5904249627815732</v>
      </c>
      <c r="K10" s="9">
        <f t="shared" si="2"/>
        <v>25.189222934463089</v>
      </c>
      <c r="L10" s="9">
        <f>SQRT(POWER(J10,2)+POWER(K10,2))</f>
        <v>26.037101475243663</v>
      </c>
      <c r="N10" s="11">
        <f>N9+SQRT(POWER((F10-F9),2)+POWER((L10-L9),2))</f>
        <v>299.98798288379697</v>
      </c>
      <c r="O10" s="11">
        <f>90-DEGREES(ASIN((F10-F9)/(N10-N9)))</f>
        <v>6.9436916338493972</v>
      </c>
      <c r="P10" s="11">
        <f t="shared" si="3"/>
        <v>20.000000000000011</v>
      </c>
    </row>
    <row r="11" spans="2:16" x14ac:dyDescent="0.25">
      <c r="B11">
        <v>400</v>
      </c>
      <c r="C11">
        <v>10</v>
      </c>
      <c r="D11">
        <v>20</v>
      </c>
      <c r="F11" s="9">
        <f t="shared" si="0"/>
        <v>397.217813749985</v>
      </c>
      <c r="G11" s="9">
        <f>F11-$C$2</f>
        <v>347.217813749985</v>
      </c>
      <c r="H11" s="8">
        <f>(B11-B10)*SIN(RADIANS(C11))*COS(PI()/2-RADIANS(D11))</f>
        <v>5.9391174613884719</v>
      </c>
      <c r="I11" s="8">
        <f>(B11-B10)*SIN(RADIANS(C11))*SIN(PI()/2-RADIANS(D11))</f>
        <v>16.317591116653478</v>
      </c>
      <c r="J11" s="9">
        <f t="shared" si="1"/>
        <v>12.529542424170046</v>
      </c>
      <c r="K11" s="9">
        <f t="shared" si="2"/>
        <v>41.506814051116564</v>
      </c>
      <c r="L11" s="9">
        <f>SQRT(POWER(J11,2)+POWER(K11,2))</f>
        <v>43.356718580089115</v>
      </c>
      <c r="N11" s="11">
        <f>N10+SQRT(POWER((F11-F10),2)+POWER((L11-L10),2))</f>
        <v>399.98014377947919</v>
      </c>
      <c r="O11" s="11">
        <f>90-DEGREES(ASIN((F11-F10)/(N11-N10)))</f>
        <v>9.9744933780156941</v>
      </c>
      <c r="P11" s="11">
        <f t="shared" si="3"/>
        <v>20.000000000000011</v>
      </c>
    </row>
    <row r="12" spans="2:16" x14ac:dyDescent="0.25">
      <c r="B12">
        <v>500</v>
      </c>
      <c r="C12">
        <v>15</v>
      </c>
      <c r="D12">
        <v>30</v>
      </c>
      <c r="F12" s="9">
        <f t="shared" si="0"/>
        <v>493.81039637889182</v>
      </c>
      <c r="G12" s="9">
        <f>F12-$C$2</f>
        <v>443.81039637889182</v>
      </c>
      <c r="H12" s="8">
        <f>(B12-B11)*SIN(RADIANS(C12))*COS(PI()/2-RADIANS(D12))</f>
        <v>12.940952255126033</v>
      </c>
      <c r="I12" s="8">
        <f>(B12-B11)*SIN(RADIANS(C12))*SIN(PI()/2-RADIANS(D12))</f>
        <v>22.414386804201339</v>
      </c>
      <c r="J12" s="9">
        <f t="shared" si="1"/>
        <v>25.470494679296081</v>
      </c>
      <c r="K12" s="9">
        <f t="shared" si="2"/>
        <v>63.921200855317906</v>
      </c>
      <c r="L12" s="9">
        <f>SQRT(POWER(J12,2)+POWER(K12,2))</f>
        <v>68.808909437615299</v>
      </c>
      <c r="N12" s="11">
        <f>N11+SQRT(POWER((F12-F11),2)+POWER((L12-L11),2))</f>
        <v>499.86978807942717</v>
      </c>
      <c r="O12" s="11">
        <f>90-DEGREES(ASIN((F12-F11)/(N12-N11)))</f>
        <v>14.76191811858456</v>
      </c>
      <c r="P12" s="11">
        <f t="shared" si="3"/>
        <v>29.999999999999993</v>
      </c>
    </row>
    <row r="13" spans="2:16" x14ac:dyDescent="0.25">
      <c r="B13">
        <v>600</v>
      </c>
      <c r="C13">
        <v>20</v>
      </c>
      <c r="D13">
        <v>30</v>
      </c>
      <c r="F13" s="9">
        <f t="shared" si="0"/>
        <v>587.7796584574827</v>
      </c>
      <c r="G13" s="9">
        <f>F13-$C$2</f>
        <v>537.7796584574827</v>
      </c>
      <c r="H13" s="8">
        <f>(B13-B12)*SIN(RADIANS(C13))*COS(PI()/2-RADIANS(D13))</f>
        <v>17.101007166283431</v>
      </c>
      <c r="I13" s="8">
        <f>(B13-B12)*SIN(RADIANS(C13))*SIN(PI()/2-RADIANS(D13))</f>
        <v>29.619813272602382</v>
      </c>
      <c r="J13" s="9">
        <f t="shared" si="1"/>
        <v>42.571501845579512</v>
      </c>
      <c r="K13" s="9">
        <f t="shared" si="2"/>
        <v>93.541014127920292</v>
      </c>
      <c r="L13" s="9">
        <f>SQRT(POWER(J13,2)+POWER(K13,2))</f>
        <v>102.7728276027665</v>
      </c>
      <c r="N13" s="11">
        <f>N12+SQRT(POWER((F13-F12),2)+POWER((L13-L12),2))</f>
        <v>599.78860488949545</v>
      </c>
      <c r="O13" s="11">
        <f>90-DEGREES(ASIN((F13-F12)/(N13-N12)))</f>
        <v>19.871703758470204</v>
      </c>
      <c r="P13" s="11">
        <f t="shared" si="3"/>
        <v>29.999999999999996</v>
      </c>
    </row>
    <row r="14" spans="2:16" x14ac:dyDescent="0.25">
      <c r="B14">
        <v>700</v>
      </c>
      <c r="C14">
        <v>30</v>
      </c>
      <c r="D14">
        <v>45</v>
      </c>
      <c r="F14" s="9">
        <f t="shared" si="0"/>
        <v>674.3821988359266</v>
      </c>
      <c r="G14" s="9">
        <f>F14-$C$2</f>
        <v>624.3821988359266</v>
      </c>
      <c r="H14" s="8">
        <f>(B14-B13)*SIN(RADIANS(C14))*COS(PI()/2-RADIANS(D14))</f>
        <v>35.35533905932737</v>
      </c>
      <c r="I14" s="8">
        <f>(B14-B13)*SIN(RADIANS(C14))*SIN(PI()/2-RADIANS(D14))</f>
        <v>35.35533905932737</v>
      </c>
      <c r="J14" s="9">
        <f t="shared" si="1"/>
        <v>77.926840904906882</v>
      </c>
      <c r="K14" s="9">
        <f t="shared" si="2"/>
        <v>128.89635318724766</v>
      </c>
      <c r="L14" s="9">
        <f>SQRT(POWER(J14,2)+POWER(K14,2))</f>
        <v>150.62158676096317</v>
      </c>
      <c r="N14" s="11">
        <f>N13+SQRT(POWER((F14-F13),2)+POWER((L14-L13),2))</f>
        <v>698.73052599970595</v>
      </c>
      <c r="O14" s="11">
        <f>90-DEGREES(ASIN((F14-F13)/(N14-N13)))</f>
        <v>28.921084017489328</v>
      </c>
      <c r="P14" s="11">
        <f t="shared" si="3"/>
        <v>45</v>
      </c>
    </row>
    <row r="15" spans="2:16" x14ac:dyDescent="0.25">
      <c r="B15">
        <v>800</v>
      </c>
      <c r="C15">
        <v>40</v>
      </c>
      <c r="D15">
        <v>45</v>
      </c>
      <c r="F15" s="9">
        <f t="shared" si="0"/>
        <v>750.98664314782445</v>
      </c>
      <c r="G15" s="9">
        <f>F15-$C$2</f>
        <v>700.98664314782445</v>
      </c>
      <c r="H15" s="8">
        <f>(B15-B14)*SIN(RADIANS(C15))*COS(PI()/2-RADIANS(D15))</f>
        <v>45.451947767204366</v>
      </c>
      <c r="I15" s="8">
        <f>(B15-B14)*SIN(RADIANS(C15))*SIN(PI()/2-RADIANS(D15))</f>
        <v>45.451947767204359</v>
      </c>
      <c r="J15" s="9">
        <f t="shared" si="1"/>
        <v>123.37878867211126</v>
      </c>
      <c r="K15" s="9">
        <f t="shared" si="2"/>
        <v>174.34830095445201</v>
      </c>
      <c r="L15" s="9">
        <f>SQRT(POWER(J15,2)+POWER(K15,2))</f>
        <v>213.58758283173125</v>
      </c>
      <c r="N15" s="11">
        <f>N14+SQRT(POWER((F15-F14),2)+POWER((L15-L14),2))</f>
        <v>797.89179641068165</v>
      </c>
      <c r="O15" s="11">
        <f>90-DEGREES(ASIN((F15-F14)/(N15-N14)))</f>
        <v>39.41892938021158</v>
      </c>
      <c r="P15" s="11">
        <f t="shared" si="3"/>
        <v>45.000000000000007</v>
      </c>
    </row>
    <row r="16" spans="2:16" s="7" customFormat="1" x14ac:dyDescent="0.25">
      <c r="G16" s="6"/>
    </row>
    <row r="17" spans="2:16" x14ac:dyDescent="0.25">
      <c r="B17" s="3" t="s">
        <v>10</v>
      </c>
    </row>
    <row r="18" spans="2:16" x14ac:dyDescent="0.25">
      <c r="B18" s="4"/>
      <c r="C18" s="4"/>
      <c r="D18" s="4"/>
      <c r="F18" s="4"/>
      <c r="G18" s="4"/>
      <c r="H18" s="4"/>
      <c r="I18" s="4"/>
      <c r="J18" s="4"/>
      <c r="K18" s="4"/>
      <c r="L18" s="4"/>
      <c r="M18" s="13"/>
      <c r="N18" s="2" t="s">
        <v>13</v>
      </c>
      <c r="O18" s="2"/>
      <c r="P18" s="2"/>
    </row>
    <row r="19" spans="2:16" x14ac:dyDescent="0.25">
      <c r="B19" s="4" t="s">
        <v>0</v>
      </c>
      <c r="C19" s="4" t="s">
        <v>1</v>
      </c>
      <c r="D19" s="4" t="s">
        <v>2</v>
      </c>
      <c r="F19" s="9" t="s">
        <v>3</v>
      </c>
      <c r="G19" s="9" t="s">
        <v>6</v>
      </c>
      <c r="H19" s="8" t="s">
        <v>4</v>
      </c>
      <c r="I19" s="8" t="s">
        <v>5</v>
      </c>
      <c r="J19" s="9" t="s">
        <v>8</v>
      </c>
      <c r="K19" s="9" t="s">
        <v>9</v>
      </c>
      <c r="L19" s="9" t="s">
        <v>7</v>
      </c>
      <c r="N19" s="11" t="s">
        <v>0</v>
      </c>
      <c r="O19" s="11" t="s">
        <v>1</v>
      </c>
      <c r="P19" s="11" t="s">
        <v>2</v>
      </c>
    </row>
    <row r="20" spans="2:16" x14ac:dyDescent="0.25">
      <c r="B20" s="4">
        <v>0</v>
      </c>
      <c r="C20" s="4">
        <v>1</v>
      </c>
      <c r="D20" s="4">
        <v>0</v>
      </c>
      <c r="F20" s="10">
        <f>B20</f>
        <v>0</v>
      </c>
      <c r="G20" s="9">
        <f>F20-$C$2</f>
        <v>-50</v>
      </c>
      <c r="H20" s="8">
        <v>0</v>
      </c>
      <c r="I20" s="8">
        <v>0</v>
      </c>
      <c r="J20" s="9">
        <f>0</f>
        <v>0</v>
      </c>
      <c r="K20" s="9">
        <f>0</f>
        <v>0</v>
      </c>
      <c r="L20" s="9">
        <f>SQRT(POWER(J20,2)+POWER(K20,2))</f>
        <v>0</v>
      </c>
      <c r="N20" s="11">
        <v>0</v>
      </c>
      <c r="O20" s="11">
        <v>0</v>
      </c>
      <c r="P20" s="11">
        <v>0</v>
      </c>
    </row>
    <row r="21" spans="2:16" x14ac:dyDescent="0.25">
      <c r="B21" s="4">
        <v>100</v>
      </c>
      <c r="C21" s="4">
        <v>3</v>
      </c>
      <c r="D21" s="4">
        <v>10</v>
      </c>
      <c r="F21" s="9">
        <f>F20+(B21-B20)*COS(RADIANS((C20+C21)/2))</f>
        <v>99.93908270190957</v>
      </c>
      <c r="G21" s="9">
        <f>F21-$C$2</f>
        <v>49.93908270190957</v>
      </c>
      <c r="H21" s="8">
        <f>(B21-B20)*SIN(RADIANS((C20+C21)/2))*COS(PI()/2-RADIANS((D20+D21)/2))</f>
        <v>0.30416915566259178</v>
      </c>
      <c r="I21" s="8">
        <f>(B21-B20)*SIN(RADIANS((C20+C21)/2))*SIN(PI()/2-RADIANS((D20+D21)/2))</f>
        <v>3.4766693581101822</v>
      </c>
      <c r="J21" s="9">
        <f>J20+H21</f>
        <v>0.30416915566259178</v>
      </c>
      <c r="K21" s="9">
        <f>K20+I21</f>
        <v>3.4766693581101822</v>
      </c>
      <c r="L21" s="9">
        <f>SQRT(POWER(J21,2)+POWER(K21,2))</f>
        <v>3.4899496702500969</v>
      </c>
      <c r="N21" s="11">
        <f>N20+SQRT(POWER((F21-F20),2)+POWER((L21-L20),2))</f>
        <v>100</v>
      </c>
      <c r="O21" s="11">
        <f>90-DEGREES(ASIN((F21-F20)/(N21-N20)))</f>
        <v>2.0000000000001279</v>
      </c>
      <c r="P21" s="11">
        <f>DEGREES(ATAN(H21/I21))</f>
        <v>4.9999999999999982</v>
      </c>
    </row>
    <row r="22" spans="2:16" x14ac:dyDescent="0.25">
      <c r="B22" s="4">
        <v>200</v>
      </c>
      <c r="C22" s="4">
        <v>5</v>
      </c>
      <c r="D22" s="4">
        <v>10</v>
      </c>
      <c r="F22" s="9">
        <f t="shared" ref="F22:F28" si="4">F21+(B22-B21)*COS(RADIANS((C21+C22)/2))</f>
        <v>199.69548772789199</v>
      </c>
      <c r="G22" s="9">
        <f>F22-$C$2</f>
        <v>149.69548772789199</v>
      </c>
      <c r="H22" s="8">
        <f>(B22-B21)*SIN(RADIANS((C21+C22)/2))*COS(PI()/2-RADIANS((D21+D22)/2))</f>
        <v>1.2113084546138437</v>
      </c>
      <c r="I22" s="8">
        <f>(B22-B21)*SIN(RADIANS((C21+C22)/2))*SIN(PI()/2-RADIANS((D21+D22)/2))</f>
        <v>6.8696716166007121</v>
      </c>
      <c r="J22" s="9">
        <f t="shared" ref="J22:J28" si="5">J21+H22</f>
        <v>1.5154776102764356</v>
      </c>
      <c r="K22" s="9">
        <f t="shared" ref="K22:K28" si="6">K21+I22</f>
        <v>10.346340974710895</v>
      </c>
      <c r="L22" s="9">
        <f>SQRT(POWER(J22,2)+POWER(K22,2))</f>
        <v>10.456741555199246</v>
      </c>
      <c r="N22" s="11">
        <f>N21+SQRT(POWER((F22-F21),2)+POWER((L22-L21),2))</f>
        <v>199.99938266247469</v>
      </c>
      <c r="O22" s="11">
        <f>90-DEGREES(ASIN((F22-F21)/(N22-N21)))</f>
        <v>3.994938506603873</v>
      </c>
      <c r="P22" s="11">
        <f t="shared" ref="P22:P28" si="7">DEGREES(ATAN(H22/I22))</f>
        <v>10.000000000000005</v>
      </c>
    </row>
    <row r="23" spans="2:16" x14ac:dyDescent="0.25">
      <c r="B23" s="4">
        <v>300</v>
      </c>
      <c r="C23" s="4">
        <v>7</v>
      </c>
      <c r="D23" s="4">
        <v>20</v>
      </c>
      <c r="F23" s="9">
        <f t="shared" si="4"/>
        <v>299.14767726471933</v>
      </c>
      <c r="G23" s="9">
        <f>F23-$C$2</f>
        <v>249.14767726471933</v>
      </c>
      <c r="H23" s="8">
        <f>(B23-B22)*SIN(RADIANS((C22+C23)/2))*COS(PI()/2-RADIANS((D22+D23)/2))</f>
        <v>2.7053957048967985</v>
      </c>
      <c r="I23" s="8">
        <f>(B23-B22)*SIN(RADIANS((C22+C23)/2))*SIN(PI()/2-RADIANS((D22+D23)/2))</f>
        <v>10.096674225253469</v>
      </c>
      <c r="J23" s="9">
        <f t="shared" si="5"/>
        <v>4.2208733151732343</v>
      </c>
      <c r="K23" s="9">
        <f t="shared" si="6"/>
        <v>20.443015199964364</v>
      </c>
      <c r="L23" s="9">
        <f>SQRT(POWER(J23,2)+POWER(K23,2))</f>
        <v>20.874209973283193</v>
      </c>
      <c r="N23" s="11">
        <f>N22+SQRT(POWER((F23-F22),2)+POWER((L23-L22),2))</f>
        <v>299.99569085388146</v>
      </c>
      <c r="O23" s="11">
        <f>90-DEGREES(ASIN((F23-F22)/(N23-N22)))</f>
        <v>5.979840248216945</v>
      </c>
      <c r="P23" s="11">
        <f t="shared" si="7"/>
        <v>14.999999999999998</v>
      </c>
    </row>
    <row r="24" spans="2:16" x14ac:dyDescent="0.25">
      <c r="B24" s="4">
        <v>400</v>
      </c>
      <c r="C24" s="4">
        <v>10</v>
      </c>
      <c r="D24" s="4">
        <v>20</v>
      </c>
      <c r="F24" s="9">
        <f t="shared" si="4"/>
        <v>398.04926360091099</v>
      </c>
      <c r="G24" s="9">
        <f>F24-$C$2</f>
        <v>348.04926360091099</v>
      </c>
      <c r="H24" s="8">
        <f>(B24-B23)*SIN(RADIANS((C23+C24)/2))*COS(PI()/2-RADIANS((D23+D24)/2))</f>
        <v>5.0553795979432135</v>
      </c>
      <c r="I24" s="8">
        <f>(B24-B23)*SIN(RADIANS((C23+C24)/2))*SIN(PI()/2-RADIANS((D23+D24)/2))</f>
        <v>13.889541292120562</v>
      </c>
      <c r="J24" s="9">
        <f t="shared" si="5"/>
        <v>9.2762529131164477</v>
      </c>
      <c r="K24" s="9">
        <f t="shared" si="6"/>
        <v>34.332556492084926</v>
      </c>
      <c r="L24" s="9">
        <f>SQRT(POWER(J24,2)+POWER(K24,2))</f>
        <v>35.56365143500178</v>
      </c>
      <c r="N24" s="11">
        <f>N23+SQRT(POWER((F24-F23),2)+POWER((L24-L23),2))</f>
        <v>399.98220729621198</v>
      </c>
      <c r="O24" s="11">
        <f>90-DEGREES(ASIN((F24-F23)/(N24-N23)))</f>
        <v>8.4481434105560993</v>
      </c>
      <c r="P24" s="11">
        <f t="shared" si="7"/>
        <v>20.000000000000007</v>
      </c>
    </row>
    <row r="25" spans="2:16" x14ac:dyDescent="0.25">
      <c r="B25" s="4">
        <v>500</v>
      </c>
      <c r="C25" s="4">
        <v>15</v>
      </c>
      <c r="D25" s="4">
        <v>30</v>
      </c>
      <c r="F25" s="9">
        <f t="shared" si="4"/>
        <v>495.67886431290435</v>
      </c>
      <c r="G25" s="9">
        <f>F25-$C$2</f>
        <v>445.67886431290435</v>
      </c>
      <c r="H25" s="8">
        <f>(B25-B24)*SIN(RADIANS((C24+C25)/2))*COS(PI()/2-RADIANS((D24+D25)/2))</f>
        <v>9.147133341434909</v>
      </c>
      <c r="I25" s="8">
        <f>(B25-B24)*SIN(RADIANS((C24+C25)/2))*SIN(PI()/2-RADIANS((D24+D25)/2))</f>
        <v>19.616090753530887</v>
      </c>
      <c r="J25" s="9">
        <f t="shared" si="5"/>
        <v>18.423386254551357</v>
      </c>
      <c r="K25" s="9">
        <f t="shared" si="6"/>
        <v>53.948647245615817</v>
      </c>
      <c r="L25" s="9">
        <f>SQRT(POWER(J25,2)+POWER(K25,2))</f>
        <v>57.007698609190349</v>
      </c>
      <c r="N25" s="11">
        <f>N24+SQRT(POWER((F25-F24),2)+POWER((L25-L24),2))</f>
        <v>499.93912848925436</v>
      </c>
      <c r="O25" s="11">
        <f>90-DEGREES(ASIN((F25-F24)/(N25-N24)))</f>
        <v>12.388124436275419</v>
      </c>
      <c r="P25" s="11">
        <f t="shared" si="7"/>
        <v>24.999999999999996</v>
      </c>
    </row>
    <row r="26" spans="2:16" x14ac:dyDescent="0.25">
      <c r="B26" s="4">
        <v>600</v>
      </c>
      <c r="C26" s="4">
        <v>20</v>
      </c>
      <c r="D26" s="4">
        <v>30</v>
      </c>
      <c r="F26" s="9">
        <f t="shared" si="4"/>
        <v>591.05055938772705</v>
      </c>
      <c r="G26" s="9">
        <f>F26-$C$2</f>
        <v>541.05055938772705</v>
      </c>
      <c r="H26" s="8">
        <f>(B26-B25)*SIN(RADIANS((C25+C26)/2))*COS(PI()/2-RADIANS((D25+D26)/2))</f>
        <v>15.035289975213653</v>
      </c>
      <c r="I26" s="8">
        <f>(B26-B25)*SIN(RADIANS((C25+C26)/2))*SIN(PI()/2-RADIANS((D25+D26)/2))</f>
        <v>26.041886143601062</v>
      </c>
      <c r="J26" s="9">
        <f t="shared" si="5"/>
        <v>33.458676229765011</v>
      </c>
      <c r="K26" s="9">
        <f t="shared" si="6"/>
        <v>79.990533389216878</v>
      </c>
      <c r="L26" s="9">
        <f>SQRT(POWER(J26,2)+POWER(K26,2))</f>
        <v>86.706219194125069</v>
      </c>
      <c r="N26" s="11">
        <f>N25+SQRT(POWER((F26-F25),2)+POWER((L26-L25),2))</f>
        <v>599.82787833816758</v>
      </c>
      <c r="O26" s="11">
        <f>90-DEGREES(ASIN((F26-F25)/(N26-N25)))</f>
        <v>17.296465183160848</v>
      </c>
      <c r="P26" s="11">
        <f t="shared" si="7"/>
        <v>29.999999999999993</v>
      </c>
    </row>
    <row r="27" spans="2:16" x14ac:dyDescent="0.25">
      <c r="B27" s="4">
        <v>700</v>
      </c>
      <c r="C27" s="4">
        <v>30</v>
      </c>
      <c r="D27" s="4">
        <v>45</v>
      </c>
      <c r="F27" s="9">
        <f t="shared" si="4"/>
        <v>681.68133809139204</v>
      </c>
      <c r="G27" s="9">
        <f>F27-$C$2</f>
        <v>631.68133809139204</v>
      </c>
      <c r="H27" s="8">
        <f>(B27-B26)*SIN(RADIANS((C26+C27)/2))*COS(PI()/2-RADIANS((D26+D27)/2))</f>
        <v>25.727369694244974</v>
      </c>
      <c r="I27" s="8">
        <f>(B27-B26)*SIN(RADIANS((C26+C27)/2))*SIN(PI()/2-RADIANS((D26+D27)/2))</f>
        <v>33.52856096200594</v>
      </c>
      <c r="J27" s="9">
        <f t="shared" si="5"/>
        <v>59.186045924009989</v>
      </c>
      <c r="K27" s="9">
        <f t="shared" si="6"/>
        <v>113.51909435122282</v>
      </c>
      <c r="L27" s="9">
        <f>SQRT(POWER(J27,2)+POWER(K27,2))</f>
        <v>128.02176695562693</v>
      </c>
      <c r="N27" s="11">
        <f>N26+SQRT(POWER((F27-F26),2)+POWER((L27-L26),2))</f>
        <v>699.43165605400338</v>
      </c>
      <c r="O27" s="11">
        <f>90-DEGREES(ASIN((F27-F26)/(N27-N26)))</f>
        <v>24.506659428556816</v>
      </c>
      <c r="P27" s="11">
        <f t="shared" si="7"/>
        <v>37.5</v>
      </c>
    </row>
    <row r="28" spans="2:16" x14ac:dyDescent="0.25">
      <c r="B28" s="4">
        <v>800</v>
      </c>
      <c r="C28" s="4">
        <v>40</v>
      </c>
      <c r="D28" s="4">
        <v>45</v>
      </c>
      <c r="F28" s="9">
        <f t="shared" si="4"/>
        <v>763.59654252029122</v>
      </c>
      <c r="G28" s="9">
        <f>F28-$C$2</f>
        <v>713.59654252029122</v>
      </c>
      <c r="H28" s="8">
        <f>(B28-B27)*SIN(RADIANS((C27+C28)/2))*COS(PI()/2-RADIANS((D27+D28)/2))</f>
        <v>40.55797876726389</v>
      </c>
      <c r="I28" s="8">
        <f>(B28-B27)*SIN(RADIANS((C27+C28)/2))*SIN(PI()/2-RADIANS((D27+D28)/2))</f>
        <v>40.557978767263883</v>
      </c>
      <c r="J28" s="9">
        <f t="shared" si="5"/>
        <v>99.744024691273879</v>
      </c>
      <c r="K28" s="9">
        <f t="shared" si="6"/>
        <v>154.07707311848671</v>
      </c>
      <c r="L28" s="9">
        <f>SQRT(POWER(J28,2)+POWER(K28,2))</f>
        <v>183.54458565256823</v>
      </c>
      <c r="N28" s="11">
        <f>N27+SQRT(POWER((F28-F27),2)+POWER((L28-L27),2))</f>
        <v>798.3906582351176</v>
      </c>
      <c r="O28" s="11">
        <f>90-DEGREES(ASIN((F28-F27)/(N28-N27)))</f>
        <v>34.129751713187048</v>
      </c>
      <c r="P28" s="11">
        <f t="shared" si="7"/>
        <v>45.000000000000007</v>
      </c>
    </row>
    <row r="29" spans="2:16" s="7" customFormat="1" x14ac:dyDescent="0.25"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2:16" x14ac:dyDescent="0.25">
      <c r="B30" s="3" t="s">
        <v>12</v>
      </c>
    </row>
    <row r="31" spans="2:16" x14ac:dyDescent="0.25">
      <c r="B31" s="4"/>
      <c r="C31" s="4"/>
      <c r="D31" s="4"/>
      <c r="F31" s="4"/>
      <c r="G31" s="4"/>
      <c r="H31" s="4"/>
      <c r="I31" s="4"/>
      <c r="J31" s="4"/>
      <c r="K31" s="4"/>
      <c r="L31" s="4"/>
      <c r="M31" s="13"/>
      <c r="N31" s="2" t="s">
        <v>13</v>
      </c>
      <c r="O31" s="2"/>
      <c r="P31" s="2"/>
    </row>
    <row r="32" spans="2:16" x14ac:dyDescent="0.25">
      <c r="B32" s="4" t="s">
        <v>0</v>
      </c>
      <c r="C32" s="4" t="s">
        <v>1</v>
      </c>
      <c r="D32" s="4" t="s">
        <v>2</v>
      </c>
      <c r="F32" s="9" t="s">
        <v>3</v>
      </c>
      <c r="G32" s="9" t="s">
        <v>6</v>
      </c>
      <c r="H32" s="8" t="s">
        <v>4</v>
      </c>
      <c r="I32" s="8" t="s">
        <v>5</v>
      </c>
      <c r="J32" s="9" t="s">
        <v>8</v>
      </c>
      <c r="K32" s="9" t="s">
        <v>9</v>
      </c>
      <c r="L32" s="9" t="s">
        <v>7</v>
      </c>
      <c r="N32" s="11" t="s">
        <v>0</v>
      </c>
      <c r="O32" s="11" t="s">
        <v>1</v>
      </c>
      <c r="P32" s="11" t="s">
        <v>2</v>
      </c>
    </row>
    <row r="33" spans="2:16" x14ac:dyDescent="0.25">
      <c r="B33" s="4">
        <v>0</v>
      </c>
      <c r="C33" s="4">
        <v>1</v>
      </c>
      <c r="D33" s="4">
        <v>0</v>
      </c>
      <c r="F33" s="10">
        <f>B33</f>
        <v>0</v>
      </c>
      <c r="G33" s="9">
        <f>F33-$C$2</f>
        <v>-50</v>
      </c>
      <c r="H33" s="8">
        <v>0</v>
      </c>
      <c r="I33" s="8">
        <v>0</v>
      </c>
      <c r="J33" s="9">
        <f>0</f>
        <v>0</v>
      </c>
      <c r="K33" s="9">
        <f>0</f>
        <v>0</v>
      </c>
      <c r="L33" s="9">
        <f>SQRT(POWER(J33,2)+POWER(K33,2))</f>
        <v>0</v>
      </c>
      <c r="N33" s="11">
        <v>0</v>
      </c>
      <c r="O33" s="11">
        <v>0</v>
      </c>
      <c r="P33" s="11">
        <v>0</v>
      </c>
    </row>
    <row r="34" spans="2:16" x14ac:dyDescent="0.25">
      <c r="B34" s="4">
        <v>100</v>
      </c>
      <c r="C34" s="4">
        <v>3</v>
      </c>
      <c r="D34" s="4">
        <v>10</v>
      </c>
      <c r="F34" s="9">
        <f>F33+(B34-B33)*COS(RADIANS((C33+C34+C35)/COUNT(C33:C35)))</f>
        <v>99.862953475457388</v>
      </c>
      <c r="G34" s="9">
        <f>F34-$C$2</f>
        <v>49.862953475457388</v>
      </c>
      <c r="H34" s="8">
        <f>(B34-B33)*SIN(RADIANS((C33+C34+C35)/COUNT(C33:C35)))*COS(PI()/2-RADIANS((D33+D34+D35)/COUNT(D33:D35)))</f>
        <v>0.60758336737738894</v>
      </c>
      <c r="I34" s="8">
        <f>(B34-B33)*SIN(RADIANS((C33+C34+C35)/COUNT(C33:C35)))*SIN(PI()/2-RADIANS((D33+D34+D35)/COUNT(D33:D35)))</f>
        <v>5.1982079229595728</v>
      </c>
      <c r="J34" s="9">
        <f>J33+H34</f>
        <v>0.60758336737738894</v>
      </c>
      <c r="K34" s="9">
        <f>K33+I34</f>
        <v>5.1982079229595728</v>
      </c>
      <c r="L34" s="9">
        <f>SQRT(POWER(J34,2)+POWER(K34,2))</f>
        <v>5.2335956242943844</v>
      </c>
      <c r="N34" s="11">
        <f>N33+SQRT(POWER((F34-F33),2)+POWER((L34-L33),2))</f>
        <v>100.00000000000001</v>
      </c>
      <c r="O34" s="11">
        <f>90-DEGREES(ASIN((F34-F33)/(N34-N33)))</f>
        <v>3.0000000000001563</v>
      </c>
      <c r="P34" s="11">
        <f>DEGREES(ATAN(H34/I34))</f>
        <v>6.6666666666666696</v>
      </c>
    </row>
    <row r="35" spans="2:16" x14ac:dyDescent="0.25">
      <c r="B35" s="4">
        <v>200</v>
      </c>
      <c r="C35" s="4">
        <v>5</v>
      </c>
      <c r="D35" s="4">
        <v>10</v>
      </c>
      <c r="F35" s="9">
        <f t="shared" ref="F35:F41" si="8">F34+(B35-B34)*COS(RADIANS((C34+C35+C36)/COUNT(C34:C36)))</f>
        <v>199.48242328463195</v>
      </c>
      <c r="G35" s="9">
        <f>F35-$C$2</f>
        <v>149.48242328463195</v>
      </c>
      <c r="H35" s="8">
        <f>(B35-B34)*SIN(RADIANS((C34+C35+C36)/COUNT(C34:C36)))*COS(PI()/2-RADIANS((D34+D35+D36)/COUNT(D34:D36)))</f>
        <v>2.0099497503955313</v>
      </c>
      <c r="I35" s="8">
        <f>(B35-B34)*SIN(RADIANS((C34+C35+C36)/COUNT(C34:C36)))*SIN(PI()/2-RADIANS((D34+D35+D36)/COUNT(D34:D36)))</f>
        <v>8.4806448422183465</v>
      </c>
      <c r="J35" s="9">
        <f t="shared" ref="J35:J41" si="9">J34+H35</f>
        <v>2.6175331177729202</v>
      </c>
      <c r="K35" s="9">
        <f t="shared" ref="K35:K41" si="10">K34+I35</f>
        <v>13.678852765177918</v>
      </c>
      <c r="L35" s="9">
        <f>SQRT(POWER(J35,2)+POWER(K35,2))</f>
        <v>13.927041774693347</v>
      </c>
      <c r="N35" s="11">
        <f>N34+SQRT(POWER((F35-F34),2)+POWER((L35-L34),2))</f>
        <v>199.99807383660414</v>
      </c>
      <c r="O35" s="11">
        <f>90-DEGREES(ASIN((F35-F34)/(N35-N34)))</f>
        <v>4.9873695207157027</v>
      </c>
      <c r="P35" s="11">
        <f t="shared" ref="P35:P41" si="11">DEGREES(ATAN(H35/I35))</f>
        <v>13.333333333333339</v>
      </c>
    </row>
    <row r="36" spans="2:16" x14ac:dyDescent="0.25">
      <c r="B36" s="4">
        <v>300</v>
      </c>
      <c r="C36" s="4">
        <v>7</v>
      </c>
      <c r="D36" s="4">
        <v>20</v>
      </c>
      <c r="F36" s="9">
        <f t="shared" si="8"/>
        <v>298.66445843875812</v>
      </c>
      <c r="G36" s="9">
        <f>F36-$C$2</f>
        <v>248.66445843875812</v>
      </c>
      <c r="H36" s="8">
        <f>(B36-B35)*SIN(RADIANS((C35+C36+C37)/COUNT(C35:C37)))*COS(PI()/2-RADIANS((D35+D36+D37)/COUNT(D35:D37)))</f>
        <v>3.660803723498915</v>
      </c>
      <c r="I36" s="8">
        <f>(B36-B35)*SIN(RADIANS((C35+C36+C37)/COUNT(C35:C37)))*SIN(PI()/2-RADIANS((D35+D36+D37)/COUNT(D35:D37)))</f>
        <v>12.227935998511636</v>
      </c>
      <c r="J36" s="9">
        <f t="shared" si="9"/>
        <v>6.2783368412718357</v>
      </c>
      <c r="K36" s="9">
        <f t="shared" si="10"/>
        <v>25.906788763689555</v>
      </c>
      <c r="L36" s="9">
        <f>SQRT(POWER(J36,2)+POWER(K36,2))</f>
        <v>26.656691796599642</v>
      </c>
      <c r="N36" s="11">
        <f>N35+SQRT(POWER((F36-F35),2)+POWER((L36-L35),2))</f>
        <v>299.99367417479169</v>
      </c>
      <c r="O36" s="11">
        <f>90-DEGREES(ASIN((F36-F35)/(N36-N35)))</f>
        <v>7.3137187234690373</v>
      </c>
      <c r="P36" s="11">
        <f t="shared" si="11"/>
        <v>16.666666666666668</v>
      </c>
    </row>
    <row r="37" spans="2:16" x14ac:dyDescent="0.25">
      <c r="B37" s="4">
        <v>400</v>
      </c>
      <c r="C37" s="4">
        <v>10</v>
      </c>
      <c r="D37" s="4">
        <v>20</v>
      </c>
      <c r="F37" s="9">
        <f t="shared" si="8"/>
        <v>396.93652310939945</v>
      </c>
      <c r="G37" s="9">
        <f>F37-$C$2</f>
        <v>346.93652310939945</v>
      </c>
      <c r="H37" s="8">
        <f>(B37-B36)*SIN(RADIANS((C36+C37+C38)/COUNT(C36:C38)))*COS(PI()/2-RADIANS((D36+D37+D38)/COUNT(D36:D38)))</f>
        <v>7.3312353814586313</v>
      </c>
      <c r="I37" s="8">
        <f>(B37-B36)*SIN(RADIANS((C36+C37+C38)/COUNT(C36:C38)))*SIN(PI()/2-RADIANS((D36+D37+D38)/COUNT(D36:D38)))</f>
        <v>16.995713964142176</v>
      </c>
      <c r="J37" s="9">
        <f t="shared" si="9"/>
        <v>13.609572222730467</v>
      </c>
      <c r="K37" s="9">
        <f t="shared" si="10"/>
        <v>42.902502727831731</v>
      </c>
      <c r="L37" s="9">
        <f>SQRT(POWER(J37,2)+POWER(K37,2))</f>
        <v>45.009390091372332</v>
      </c>
      <c r="N37" s="11">
        <f>N36+SQRT(POWER((F37-F36),2)+POWER((L37-L36),2))</f>
        <v>399.9647711445142</v>
      </c>
      <c r="O37" s="11">
        <f>90-DEGREES(ASIN((F37-F36)/(N37-N36)))</f>
        <v>10.578357071508222</v>
      </c>
      <c r="P37" s="11">
        <f t="shared" si="11"/>
        <v>23.333333333333339</v>
      </c>
    </row>
    <row r="38" spans="2:16" x14ac:dyDescent="0.25">
      <c r="B38" s="4">
        <v>500</v>
      </c>
      <c r="C38" s="4">
        <v>15</v>
      </c>
      <c r="D38" s="4">
        <v>30</v>
      </c>
      <c r="F38" s="9">
        <f t="shared" si="8"/>
        <v>493.52910573830627</v>
      </c>
      <c r="G38" s="9">
        <f>F38-$C$2</f>
        <v>443.52910573830627</v>
      </c>
      <c r="H38" s="8">
        <f>(B38-B37)*SIN(RADIANS((C37+C38+C39)/COUNT(C37:C39)))*COS(PI()/2-RADIANS((D37+D38+D39)/COUNT(D37:D39)))</f>
        <v>11.615777526227777</v>
      </c>
      <c r="I38" s="8">
        <f>(B38-B37)*SIN(RADIANS((C37+C38+C39)/COUNT(C37:C39)))*SIN(PI()/2-RADIANS((D37+D38+D39)/COUNT(D37:D39)))</f>
        <v>23.128914664094992</v>
      </c>
      <c r="J38" s="9">
        <f t="shared" si="9"/>
        <v>25.225349748958244</v>
      </c>
      <c r="K38" s="9">
        <f t="shared" si="10"/>
        <v>66.031417391926723</v>
      </c>
      <c r="L38" s="9">
        <f>SQRT(POWER(J38,2)+POWER(K38,2))</f>
        <v>70.68568704302244</v>
      </c>
      <c r="N38" s="11">
        <f>N37+SQRT(POWER((F38-F37),2)+POWER((L38-L37),2))</f>
        <v>499.91175331041808</v>
      </c>
      <c r="O38" s="11">
        <f>90-DEGREES(ASIN((F38-F37)/(N38-N37)))</f>
        <v>14.886149199860554</v>
      </c>
      <c r="P38" s="11">
        <f t="shared" si="11"/>
        <v>26.666666666666675</v>
      </c>
    </row>
    <row r="39" spans="2:16" x14ac:dyDescent="0.25">
      <c r="B39" s="4">
        <v>600</v>
      </c>
      <c r="C39" s="4">
        <v>20</v>
      </c>
      <c r="D39" s="4">
        <v>30</v>
      </c>
      <c r="F39" s="9">
        <f t="shared" si="8"/>
        <v>586.46385816098848</v>
      </c>
      <c r="G39" s="9">
        <f>F39-$C$2</f>
        <v>536.46385816098848</v>
      </c>
      <c r="H39" s="8">
        <f>(B39-B38)*SIN(RADIANS((C38+C39+C40)/COUNT(C38:C40)))*COS(PI()/2-RADIANS((D38+D39+D40)/COUNT(D38:D40)))</f>
        <v>21.176794625450896</v>
      </c>
      <c r="I39" s="8">
        <f>(B39-B38)*SIN(RADIANS((C38+C39+C40)/COUNT(C38:C40)))*SIN(PI()/2-RADIANS((D38+D39+D40)/COUNT(D38:D40)))</f>
        <v>30.243597033524818</v>
      </c>
      <c r="J39" s="9">
        <f t="shared" si="9"/>
        <v>46.40214437440914</v>
      </c>
      <c r="K39" s="9">
        <f t="shared" si="10"/>
        <v>96.275014425451545</v>
      </c>
      <c r="L39" s="9">
        <f>SQRT(POWER(J39,2)+POWER(K39,2))</f>
        <v>106.8739322995295</v>
      </c>
      <c r="N39" s="11">
        <f>N38+SQRT(POWER((F39-F38),2)+POWER((L39-L38),2))</f>
        <v>599.64368050833366</v>
      </c>
      <c r="O39" s="11">
        <f>90-DEGREES(ASIN((F39-F38)/(N39-N38)))</f>
        <v>21.275645584601335</v>
      </c>
      <c r="P39" s="11">
        <f t="shared" si="11"/>
        <v>35.000000000000007</v>
      </c>
    </row>
    <row r="40" spans="2:16" x14ac:dyDescent="0.25">
      <c r="B40" s="4">
        <v>700</v>
      </c>
      <c r="C40" s="4">
        <v>30</v>
      </c>
      <c r="D40" s="4">
        <v>45</v>
      </c>
      <c r="F40" s="9">
        <f t="shared" si="8"/>
        <v>673.06639853943238</v>
      </c>
      <c r="G40" s="9">
        <f>F40-$C$2</f>
        <v>623.06639853943238</v>
      </c>
      <c r="H40" s="8">
        <f>(B40-B39)*SIN(RADIANS((C39+C40+C41)/COUNT(C39:C41)))*COS(PI()/2-RADIANS((D39+D40+D41)/COUNT(D39:D41)))</f>
        <v>32.139380484326963</v>
      </c>
      <c r="I40" s="8">
        <f>(B40-B39)*SIN(RADIANS((C39+C40+C41)/COUNT(C39:C41)))*SIN(PI()/2-RADIANS((D39+D40+D41)/COUNT(D39:D41)))</f>
        <v>38.302222155948897</v>
      </c>
      <c r="J40" s="9">
        <f t="shared" si="9"/>
        <v>78.541524858736096</v>
      </c>
      <c r="K40" s="9">
        <f t="shared" si="10"/>
        <v>134.57723658140043</v>
      </c>
      <c r="L40" s="9">
        <f>SQRT(POWER(J40,2)+POWER(K40,2))</f>
        <v>155.81977965913597</v>
      </c>
      <c r="N40" s="11">
        <f>N39+SQRT(POWER((F40-F39),2)+POWER((L40-L39),2))</f>
        <v>699.12079332203518</v>
      </c>
      <c r="O40" s="11">
        <f>90-DEGREES(ASIN((F40-F39)/(N40-N39)))</f>
        <v>29.474176865959777</v>
      </c>
      <c r="P40" s="11">
        <f t="shared" si="11"/>
        <v>40</v>
      </c>
    </row>
    <row r="41" spans="2:16" x14ac:dyDescent="0.25">
      <c r="B41" s="4">
        <v>800</v>
      </c>
      <c r="C41" s="4">
        <v>40</v>
      </c>
      <c r="D41" s="4">
        <v>45</v>
      </c>
      <c r="F41" s="9">
        <f t="shared" si="8"/>
        <v>754.98160296833157</v>
      </c>
      <c r="G41" s="9">
        <f>F41-$C$2</f>
        <v>704.98160296833157</v>
      </c>
      <c r="H41" s="8">
        <f>(B41-B40)*SIN(RADIANS((C40+C41+C42)/COUNT(C40:C42)))*COS(PI()/2-RADIANS((D40+D41+D42)/COUNT(D40:D42)))</f>
        <v>40.55797876726389</v>
      </c>
      <c r="I41" s="8">
        <f>(B41-B40)*SIN(RADIANS((C40+C41+C42)/COUNT(C40:C42)))*SIN(PI()/2-RADIANS((D40+D41+D42)/COUNT(D40:D42)))</f>
        <v>40.557978767263883</v>
      </c>
      <c r="J41" s="9">
        <f t="shared" si="9"/>
        <v>119.09950362599999</v>
      </c>
      <c r="K41" s="9">
        <f t="shared" si="10"/>
        <v>175.1352153486643</v>
      </c>
      <c r="L41" s="9">
        <f>SQRT(POWER(J41,2)+POWER(K41,2))</f>
        <v>211.79479554319224</v>
      </c>
      <c r="N41" s="11">
        <f>N40+SQRT(POWER((F41-F40),2)+POWER((L41-L40),2))</f>
        <v>798.3342153971189</v>
      </c>
      <c r="O41" s="11">
        <f>90-DEGREES(ASIN((F41-F40)/(N41-N40)))</f>
        <v>34.345919164174568</v>
      </c>
      <c r="P41" s="11">
        <f t="shared" si="11"/>
        <v>45.000000000000007</v>
      </c>
    </row>
  </sheetData>
  <mergeCells count="3">
    <mergeCell ref="N5:P5"/>
    <mergeCell ref="N18:P18"/>
    <mergeCell ref="N31:P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Zinnatulin</dc:creator>
  <cp:lastModifiedBy>Artur Zinnatulin</cp:lastModifiedBy>
  <dcterms:created xsi:type="dcterms:W3CDTF">2017-04-24T09:40:36Z</dcterms:created>
  <dcterms:modified xsi:type="dcterms:W3CDTF">2017-04-24T14:10:54Z</dcterms:modified>
</cp:coreProperties>
</file>