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51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<sst xmlns="http://schemas.openxmlformats.org/spreadsheetml/2006/main" count="19" uniqueCount="16">
  <si>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Градус</t>
  </si>
  <si>
    <t>Минута</t>
  </si>
  <si>
    <t>Д.У.С.</t>
  </si>
  <si>
    <t>Входные данные</t>
  </si>
  <si>
    <t>Расчетные данные</t>
  </si>
  <si>
    <t>dx</t>
  </si>
  <si>
    <t>dy</t>
  </si>
  <si>
    <t>MD</t>
  </si>
  <si>
    <t>INCL</t>
  </si>
  <si>
    <t>AZIM</t>
  </si>
  <si>
    <t>KB</t>
  </si>
  <si>
    <t>М_skl</t>
  </si>
  <si>
    <t>EXT</t>
  </si>
  <si>
    <t>TVDSS</t>
  </si>
  <si>
    <t>TVD</t>
  </si>
  <si>
    <t>OFFSET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</si>
</sst>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&quot; &quot;?/10"/>
    <numFmt numFmtId="174" formatCode="#&quot; &quot;??/16"/>
    <numFmt numFmtId="175" formatCode="0.0"/>
    <numFmt numFmtId="176" formatCode="0.000000000000"/>
    <numFmt numFmtId="177" formatCode="0.000"/>
    <numFmt numFmtId="178" formatCode="_-* #,##0.00\ &quot;р.&quot;_-;\-* #,##0.00\ &quot;р.&quot;_-;_-* &quot;-&quot;??\ &quot;р.&quot;_-;_-@_-"/>
    <numFmt numFmtId="179" formatCode="_-* #,##0\ &quot;р.&quot;_-;\-* #,##0\ &quot;р.&quot;_-;_-* &quot;-&quot;\ &quot;р.&quot;_-;_-@_-"/>
    <numFmt numFmtId="180" formatCode="_-* #,##0.00\ _р_._-;\-* #,##0.00\ _р_._-;_-* &quot;-&quot;??\ _р_._-;_-@_-"/>
    <numFmt numFmtId="181" formatCode="_-* #,##0\ _р_._-;\-* #,##0\ _р_._-;_-* &quot;-&quot;\ _р_._-;_-@_-"/>
    <numFmt numFmtId="182" formatCode="0.0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Fill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0" fillId="3" borderId="7" xfId="0" applyNumberForma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5" fillId="6" borderId="14" xfId="0" applyFont="1" applyFill="1" applyBorder="1" applyAlignment="1">
      <alignment horizontal="center"/>
    </xf>
    <xf numFmtId="2" fontId="0" fillId="3" borderId="17" xfId="0" applyNumberFormat="1" applyFill="1" applyBorder="1" applyAlignment="1">
      <alignment/>
    </xf>
    <xf numFmtId="2" fontId="0" fillId="6" borderId="7" xfId="0" applyNumberFormat="1" applyFill="1" applyBorder="1" applyAlignment="1">
      <alignment/>
    </xf>
    <xf numFmtId="2" fontId="0" fillId="3" borderId="6" xfId="0" applyNumberFormat="1" applyFill="1" applyBorder="1" applyAlignment="1">
      <alignment/>
    </xf>
    <xf numFmtId="2" fontId="0" fillId="6" borderId="6" xfId="0" applyNumberFormat="1" applyFill="1" applyBorder="1" applyAlignment="1">
      <alignment/>
    </xf>
    <xf numFmtId="2" fontId="3" fillId="0" borderId="18" xfId="0" applyNumberFormat="1" applyFont="1" applyFill="1" applyBorder="1" applyAlignment="1">
      <alignment horizontal="right"/>
    </xf>
    <xf numFmtId="2" fontId="3" fillId="0" borderId="6" xfId="0" applyNumberFormat="1" applyFont="1" applyFill="1" applyBorder="1" applyAlignment="1">
      <alignment horizontal="right"/>
    </xf>
    <xf numFmtId="2" fontId="0" fillId="5" borderId="0" xfId="0" applyNumberFormat="1" applyFill="1" applyAlignment="1">
      <alignment/>
    </xf>
    <xf numFmtId="0" fontId="5" fillId="7" borderId="19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5" fillId="8" borderId="22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7"/>
  <sheetViews>
    <sheetView tabSelected="1" workbookViewId="0" topLeftCell="A1">
      <pane xSplit="1" ySplit="4" topLeftCell="B14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15" sqref="T15"/>
    </sheetView>
  </sheetViews>
  <sheetFormatPr defaultColWidth="9.00390625" defaultRowHeight="12.75"/>
  <cols>
    <col min="1" max="1" width="8.00390625" style="0" customWidth="1"/>
    <col min="2" max="2" width="8.00390625" style="3" customWidth="1"/>
    <col min="3" max="3" width="8.00390625" style="0" customWidth="1"/>
    <col min="4" max="4" width="8.00390625" style="11" customWidth="1"/>
    <col min="5" max="13" width="8.00390625" style="0" customWidth="1"/>
  </cols>
  <sheetData>
    <row r="1" spans="1:13" ht="13.5" thickBot="1">
      <c r="A1" s="37" t="s">
        <v>3</v>
      </c>
      <c r="B1" s="38"/>
      <c r="C1" s="38"/>
      <c r="D1" s="38"/>
      <c r="E1" s="38"/>
      <c r="F1" s="39"/>
      <c r="G1" s="40" t="s">
        <v>4</v>
      </c>
      <c r="H1" s="41"/>
      <c r="I1" s="41"/>
      <c r="J1" s="41"/>
      <c r="K1" s="41"/>
      <c r="L1" s="41"/>
      <c r="M1" s="41"/>
    </row>
    <row r="2" spans="1:13" ht="12.75">
      <c r="A2" s="5"/>
      <c r="B2" s="9" t="s">
        <v>0</v>
      </c>
      <c r="C2" s="10"/>
      <c r="D2" s="14" t="s">
        <v>0</v>
      </c>
      <c r="E2" s="10"/>
      <c r="F2" s="6"/>
      <c r="G2" s="10"/>
      <c r="H2" s="10"/>
      <c r="I2" s="10"/>
      <c r="J2" s="10"/>
      <c r="K2" s="10"/>
      <c r="L2" s="10"/>
      <c r="M2" s="6"/>
    </row>
    <row r="3" spans="1:13" ht="13.5" thickBot="1">
      <c r="A3" s="7"/>
      <c r="B3" s="4" t="s">
        <v>1</v>
      </c>
      <c r="C3" s="1"/>
      <c r="D3" s="15" t="s">
        <v>0</v>
      </c>
      <c r="E3" s="1"/>
      <c r="F3" s="8"/>
      <c r="G3" s="1"/>
      <c r="H3" s="1"/>
      <c r="I3" s="1"/>
      <c r="J3" s="1"/>
      <c r="K3" s="1"/>
      <c r="L3" s="1"/>
      <c r="M3" s="8"/>
    </row>
    <row r="4" spans="1:13" s="2" customFormat="1" ht="13.5" thickBot="1">
      <c r="A4" s="23" t="s">
        <v>7</v>
      </c>
      <c r="B4" s="24" t="s">
        <v>8</v>
      </c>
      <c r="C4" s="24" t="s">
        <v>9</v>
      </c>
      <c r="D4" s="24" t="s">
        <v>8</v>
      </c>
      <c r="E4" s="24" t="s">
        <v>10</v>
      </c>
      <c r="F4" s="24" t="s">
        <v>11</v>
      </c>
      <c r="G4" s="25" t="s">
        <v>12</v>
      </c>
      <c r="H4" s="29" t="s">
        <v>13</v>
      </c>
      <c r="I4" s="29" t="s">
        <v>14</v>
      </c>
      <c r="J4" s="29" t="s">
        <v>5</v>
      </c>
      <c r="K4" s="29" t="s">
        <v>6</v>
      </c>
      <c r="L4" s="26" t="s">
        <v>15</v>
      </c>
      <c r="M4" s="27" t="s">
        <v>2</v>
      </c>
    </row>
    <row r="5" spans="1:13" s="2" customFormat="1" ht="13.5" thickBot="1">
      <c r="A5" s="18"/>
      <c r="B5" s="19"/>
      <c r="C5" s="19"/>
      <c r="D5" s="19"/>
      <c r="E5" s="19"/>
      <c r="F5" s="19"/>
      <c r="G5" s="20"/>
      <c r="H5" s="21"/>
      <c r="I5" s="21"/>
      <c r="J5" s="21"/>
      <c r="K5" s="21"/>
      <c r="L5" s="21"/>
      <c r="M5" s="22"/>
    </row>
    <row r="6" spans="1:13" ht="13.5" thickBot="1">
      <c r="A6" s="28">
        <v>0</v>
      </c>
      <c r="B6" s="36">
        <v>0</v>
      </c>
      <c r="C6" s="36">
        <v>0</v>
      </c>
      <c r="D6" s="34">
        <f>(B6-INT(B6))/0.6+INT(B6)</f>
        <v>0</v>
      </c>
      <c r="E6" s="16">
        <v>86.3</v>
      </c>
      <c r="F6" s="16">
        <v>11</v>
      </c>
      <c r="G6" s="30">
        <f>(A6-A5)-(A6-A5)*COS(RADIANS((D5+D6)/2))+G5</f>
        <v>0</v>
      </c>
      <c r="H6" s="31">
        <f>E6-A6+G6</f>
        <v>86.3</v>
      </c>
      <c r="I6" s="31">
        <f>H6-E$6</f>
        <v>0</v>
      </c>
      <c r="J6" s="31">
        <f>IF(C6=0,J5,(A6-A5)*SIN(RADIANS((D5+D6)/2))*SIN(RADIANS((C5+C6)/2+F6))+J5)</f>
        <v>0</v>
      </c>
      <c r="K6" s="31">
        <f>IF(C6=0,K5,(A6-A5)*SIN(RADIANS((D5+D6)/2))*COS(RADIANS((C5+C6)/2+F6))+K5)</f>
        <v>0</v>
      </c>
      <c r="L6" s="17">
        <f aca="true" t="shared" si="0" ref="L6:L37">SQRT(POWER(K6,2)+POWER(J6,2))</f>
        <v>0</v>
      </c>
      <c r="M6" s="17">
        <f aca="true" t="shared" si="1" ref="M6:M37">IF(L6=0,0,ABS(IF(J6&lt;=0,360,0)-DEGREES(ACOS(K6/L6))))</f>
        <v>0</v>
      </c>
    </row>
    <row r="7" spans="1:13" ht="12.75">
      <c r="A7" s="28">
        <v>25</v>
      </c>
      <c r="B7" s="36">
        <v>0.15</v>
      </c>
      <c r="C7" s="36">
        <v>0</v>
      </c>
      <c r="D7" s="35">
        <f>(B7-INT(B7))/0.6+INT(B7)</f>
        <v>0.25</v>
      </c>
      <c r="E7" s="13">
        <f>E6</f>
        <v>86.3</v>
      </c>
      <c r="F7" s="13">
        <f>F6</f>
        <v>11</v>
      </c>
      <c r="G7" s="32">
        <f aca="true" t="shared" si="2" ref="G7:G37">(A7-A6)-(A7-A6)*COS(RADIANS((D6+D7)/2))+G6</f>
        <v>5.9495566205214345E-05</v>
      </c>
      <c r="H7" s="33">
        <f aca="true" t="shared" si="3" ref="H7:H37">E7-A7+G7</f>
        <v>61.3000594955662</v>
      </c>
      <c r="I7" s="31">
        <f aca="true" t="shared" si="4" ref="I7:I70">H7-E$6</f>
        <v>-24.999940504433795</v>
      </c>
      <c r="J7" s="31">
        <f aca="true" t="shared" si="5" ref="J7:J70">IF(C7=0,J6,(A7-A6)*SIN(RADIANS((D6+D7)/2))*SIN(RADIANS((C6+C7)/2+F7))+J6)</f>
        <v>0</v>
      </c>
      <c r="K7" s="31">
        <f aca="true" t="shared" si="6" ref="K7:K70">IF(C7=0,K6,(A7-A6)*SIN(RADIANS((D6+D7)/2))*COS(RADIANS((C6+C7)/2+F7))+K6)</f>
        <v>0</v>
      </c>
      <c r="L7" s="32">
        <f t="shared" si="0"/>
        <v>0</v>
      </c>
      <c r="M7" s="17">
        <f t="shared" si="1"/>
        <v>0</v>
      </c>
    </row>
    <row r="8" spans="1:13" ht="12.75">
      <c r="A8" s="28">
        <v>50</v>
      </c>
      <c r="B8" s="36">
        <v>0.15</v>
      </c>
      <c r="C8" s="36">
        <v>0</v>
      </c>
      <c r="D8" s="35">
        <f>(B8-INT(B8))/0.6+INT(B8)</f>
        <v>0.25</v>
      </c>
      <c r="E8" s="12">
        <f aca="true" t="shared" si="7" ref="E8:E71">E7</f>
        <v>86.3</v>
      </c>
      <c r="F8" s="12">
        <f>F7</f>
        <v>11</v>
      </c>
      <c r="G8" s="32">
        <f t="shared" si="2"/>
        <v>0.0002974775478428171</v>
      </c>
      <c r="H8" s="33">
        <f t="shared" si="3"/>
        <v>36.30029747754784</v>
      </c>
      <c r="I8" s="31">
        <f t="shared" si="4"/>
        <v>-49.999702522452154</v>
      </c>
      <c r="J8" s="31">
        <f t="shared" si="5"/>
        <v>0</v>
      </c>
      <c r="K8" s="31">
        <f t="shared" si="6"/>
        <v>0</v>
      </c>
      <c r="L8" s="32">
        <f t="shared" si="0"/>
        <v>0</v>
      </c>
      <c r="M8" s="17">
        <f t="shared" si="1"/>
        <v>0</v>
      </c>
    </row>
    <row r="9" spans="1:13" ht="12.75">
      <c r="A9" s="28">
        <v>75</v>
      </c>
      <c r="B9" s="36">
        <v>0.15</v>
      </c>
      <c r="C9" s="36">
        <v>0</v>
      </c>
      <c r="D9" s="35">
        <f aca="true" t="shared" si="8" ref="D8:D70">(B9-INT(B9))/0.6+INT(B9)</f>
        <v>0.25</v>
      </c>
      <c r="E9" s="12">
        <f t="shared" si="7"/>
        <v>86.3</v>
      </c>
      <c r="F9" s="12">
        <f aca="true" t="shared" si="9" ref="F8:F71">F8</f>
        <v>11</v>
      </c>
      <c r="G9" s="32">
        <f t="shared" si="2"/>
        <v>0.0005354595294804199</v>
      </c>
      <c r="H9" s="33">
        <f t="shared" si="3"/>
        <v>11.300535459529478</v>
      </c>
      <c r="I9" s="31">
        <f t="shared" si="4"/>
        <v>-74.99946454047051</v>
      </c>
      <c r="J9" s="31">
        <f t="shared" si="5"/>
        <v>0</v>
      </c>
      <c r="K9" s="31">
        <f t="shared" si="6"/>
        <v>0</v>
      </c>
      <c r="L9" s="32">
        <f t="shared" si="0"/>
        <v>0</v>
      </c>
      <c r="M9" s="17">
        <f t="shared" si="1"/>
        <v>0</v>
      </c>
    </row>
    <row r="10" spans="1:13" ht="12.75">
      <c r="A10" s="28">
        <v>100</v>
      </c>
      <c r="B10" s="36">
        <v>0.15</v>
      </c>
      <c r="C10" s="36">
        <v>0</v>
      </c>
      <c r="D10" s="35">
        <f t="shared" si="8"/>
        <v>0.25</v>
      </c>
      <c r="E10" s="12">
        <f t="shared" si="7"/>
        <v>86.3</v>
      </c>
      <c r="F10" s="12">
        <f t="shared" si="9"/>
        <v>11</v>
      </c>
      <c r="G10" s="32">
        <f t="shared" si="2"/>
        <v>0.0007734415111180226</v>
      </c>
      <c r="H10" s="33">
        <f t="shared" si="3"/>
        <v>-13.699226558488885</v>
      </c>
      <c r="I10" s="31">
        <f t="shared" si="4"/>
        <v>-99.99922655848889</v>
      </c>
      <c r="J10" s="31">
        <f t="shared" si="5"/>
        <v>0</v>
      </c>
      <c r="K10" s="31">
        <f t="shared" si="6"/>
        <v>0</v>
      </c>
      <c r="L10" s="32">
        <f t="shared" si="0"/>
        <v>0</v>
      </c>
      <c r="M10" s="17">
        <f t="shared" si="1"/>
        <v>0</v>
      </c>
    </row>
    <row r="11" spans="1:13" ht="12.75">
      <c r="A11" s="28">
        <v>125</v>
      </c>
      <c r="B11" s="36">
        <v>0.15</v>
      </c>
      <c r="C11" s="36">
        <v>0</v>
      </c>
      <c r="D11" s="35">
        <f t="shared" si="8"/>
        <v>0.25</v>
      </c>
      <c r="E11" s="12">
        <f t="shared" si="7"/>
        <v>86.3</v>
      </c>
      <c r="F11" s="12">
        <f t="shared" si="9"/>
        <v>11</v>
      </c>
      <c r="G11" s="32">
        <f t="shared" si="2"/>
        <v>0.0010114234927556254</v>
      </c>
      <c r="H11" s="33">
        <f t="shared" si="3"/>
        <v>-38.69898857650725</v>
      </c>
      <c r="I11" s="31">
        <f t="shared" si="4"/>
        <v>-124.99898857650724</v>
      </c>
      <c r="J11" s="31">
        <f t="shared" si="5"/>
        <v>0</v>
      </c>
      <c r="K11" s="31">
        <f t="shared" si="6"/>
        <v>0</v>
      </c>
      <c r="L11" s="32">
        <f t="shared" si="0"/>
        <v>0</v>
      </c>
      <c r="M11" s="17">
        <f t="shared" si="1"/>
        <v>0</v>
      </c>
    </row>
    <row r="12" spans="1:13" ht="12.75">
      <c r="A12" s="28">
        <v>150</v>
      </c>
      <c r="B12" s="36">
        <v>0.15</v>
      </c>
      <c r="C12" s="36">
        <v>0</v>
      </c>
      <c r="D12" s="35">
        <f t="shared" si="8"/>
        <v>0.25</v>
      </c>
      <c r="E12" s="12">
        <f t="shared" si="7"/>
        <v>86.3</v>
      </c>
      <c r="F12" s="12">
        <f t="shared" si="9"/>
        <v>11</v>
      </c>
      <c r="G12" s="32">
        <f t="shared" si="2"/>
        <v>0.0012494054743932281</v>
      </c>
      <c r="H12" s="33">
        <f t="shared" si="3"/>
        <v>-63.698750594525606</v>
      </c>
      <c r="I12" s="31">
        <f t="shared" si="4"/>
        <v>-149.9987505945256</v>
      </c>
      <c r="J12" s="31">
        <f t="shared" si="5"/>
        <v>0</v>
      </c>
      <c r="K12" s="31">
        <f t="shared" si="6"/>
        <v>0</v>
      </c>
      <c r="L12" s="32">
        <f t="shared" si="0"/>
        <v>0</v>
      </c>
      <c r="M12" s="17">
        <f t="shared" si="1"/>
        <v>0</v>
      </c>
    </row>
    <row r="13" spans="1:13" ht="12.75">
      <c r="A13" s="28">
        <v>175</v>
      </c>
      <c r="B13" s="36">
        <v>0.45</v>
      </c>
      <c r="C13" s="36">
        <v>0</v>
      </c>
      <c r="D13" s="35">
        <f t="shared" si="8"/>
        <v>0.75</v>
      </c>
      <c r="E13" s="12">
        <f t="shared" si="7"/>
        <v>86.3</v>
      </c>
      <c r="F13" s="12">
        <f t="shared" si="9"/>
        <v>11</v>
      </c>
      <c r="G13" s="32">
        <f t="shared" si="2"/>
        <v>0.002201328870111041</v>
      </c>
      <c r="H13" s="33">
        <f t="shared" si="3"/>
        <v>-88.69779867112989</v>
      </c>
      <c r="I13" s="31">
        <f t="shared" si="4"/>
        <v>-174.99779867112989</v>
      </c>
      <c r="J13" s="31">
        <f t="shared" si="5"/>
        <v>0</v>
      </c>
      <c r="K13" s="31">
        <f t="shared" si="6"/>
        <v>0</v>
      </c>
      <c r="L13" s="32">
        <f t="shared" si="0"/>
        <v>0</v>
      </c>
      <c r="M13" s="17">
        <f t="shared" si="1"/>
        <v>0</v>
      </c>
    </row>
    <row r="14" spans="1:13" ht="12.75">
      <c r="A14" s="28">
        <v>200</v>
      </c>
      <c r="B14" s="36">
        <v>1.3</v>
      </c>
      <c r="C14" s="36">
        <v>0</v>
      </c>
      <c r="D14" s="35">
        <f t="shared" si="8"/>
        <v>1.5</v>
      </c>
      <c r="E14" s="12">
        <f t="shared" si="7"/>
        <v>86.3</v>
      </c>
      <c r="F14" s="12">
        <f t="shared" si="9"/>
        <v>11</v>
      </c>
      <c r="G14" s="32">
        <f t="shared" si="2"/>
        <v>0.0070203168184903575</v>
      </c>
      <c r="H14" s="33">
        <f t="shared" si="3"/>
        <v>-113.6929796831815</v>
      </c>
      <c r="I14" s="31">
        <f t="shared" si="4"/>
        <v>-199.9929796831815</v>
      </c>
      <c r="J14" s="31">
        <f t="shared" si="5"/>
        <v>0</v>
      </c>
      <c r="K14" s="31">
        <f t="shared" si="6"/>
        <v>0</v>
      </c>
      <c r="L14" s="32">
        <f t="shared" si="0"/>
        <v>0</v>
      </c>
      <c r="M14" s="17">
        <f t="shared" si="1"/>
        <v>0</v>
      </c>
    </row>
    <row r="15" spans="1:13" ht="12.75">
      <c r="A15" s="28">
        <v>225</v>
      </c>
      <c r="B15" s="36">
        <v>1</v>
      </c>
      <c r="C15" s="36">
        <v>0</v>
      </c>
      <c r="D15" s="35">
        <f t="shared" si="8"/>
        <v>1</v>
      </c>
      <c r="E15" s="12">
        <f t="shared" si="7"/>
        <v>86.3</v>
      </c>
      <c r="F15" s="12">
        <f t="shared" si="9"/>
        <v>11</v>
      </c>
      <c r="G15" s="32">
        <f t="shared" si="2"/>
        <v>0.01296963982076349</v>
      </c>
      <c r="H15" s="33">
        <f t="shared" si="3"/>
        <v>-138.68703036017922</v>
      </c>
      <c r="I15" s="31">
        <f t="shared" si="4"/>
        <v>-224.98703036017923</v>
      </c>
      <c r="J15" s="31">
        <f t="shared" si="5"/>
        <v>0</v>
      </c>
      <c r="K15" s="31">
        <f t="shared" si="6"/>
        <v>0</v>
      </c>
      <c r="L15" s="32">
        <f t="shared" si="0"/>
        <v>0</v>
      </c>
      <c r="M15" s="17">
        <f t="shared" si="1"/>
        <v>0</v>
      </c>
    </row>
    <row r="16" spans="1:13" ht="12.75">
      <c r="A16" s="28">
        <v>250</v>
      </c>
      <c r="B16" s="36">
        <v>1</v>
      </c>
      <c r="C16" s="36">
        <v>0</v>
      </c>
      <c r="D16" s="35">
        <f t="shared" si="8"/>
        <v>1</v>
      </c>
      <c r="E16" s="12">
        <f t="shared" si="7"/>
        <v>86.3</v>
      </c>
      <c r="F16" s="12">
        <f t="shared" si="9"/>
        <v>11</v>
      </c>
      <c r="G16" s="32">
        <f t="shared" si="2"/>
        <v>0.016777260910981084</v>
      </c>
      <c r="H16" s="33">
        <f t="shared" si="3"/>
        <v>-163.68322273908902</v>
      </c>
      <c r="I16" s="31">
        <f t="shared" si="4"/>
        <v>-249.983222739089</v>
      </c>
      <c r="J16" s="31">
        <f t="shared" si="5"/>
        <v>0</v>
      </c>
      <c r="K16" s="31">
        <f t="shared" si="6"/>
        <v>0</v>
      </c>
      <c r="L16" s="32">
        <f t="shared" si="0"/>
        <v>0</v>
      </c>
      <c r="M16" s="17">
        <f t="shared" si="1"/>
        <v>0</v>
      </c>
    </row>
    <row r="17" spans="1:13" ht="12.75">
      <c r="A17" s="28">
        <v>275</v>
      </c>
      <c r="B17" s="36">
        <v>0.45</v>
      </c>
      <c r="C17" s="36">
        <v>0</v>
      </c>
      <c r="D17" s="35">
        <f t="shared" si="8"/>
        <v>0.75</v>
      </c>
      <c r="E17" s="12">
        <f t="shared" si="7"/>
        <v>86.3</v>
      </c>
      <c r="F17" s="12">
        <f t="shared" si="9"/>
        <v>11</v>
      </c>
      <c r="G17" s="32">
        <f t="shared" si="2"/>
        <v>0.019692488152525556</v>
      </c>
      <c r="H17" s="33">
        <f t="shared" si="3"/>
        <v>-188.68030751184747</v>
      </c>
      <c r="I17" s="31">
        <f t="shared" si="4"/>
        <v>-274.98030751184746</v>
      </c>
      <c r="J17" s="31">
        <f t="shared" si="5"/>
        <v>0</v>
      </c>
      <c r="K17" s="31">
        <f t="shared" si="6"/>
        <v>0</v>
      </c>
      <c r="L17" s="32">
        <f t="shared" si="0"/>
        <v>0</v>
      </c>
      <c r="M17" s="17">
        <f t="shared" si="1"/>
        <v>0</v>
      </c>
    </row>
    <row r="18" spans="1:13" ht="12.75">
      <c r="A18" s="28">
        <v>300</v>
      </c>
      <c r="B18" s="36">
        <v>1</v>
      </c>
      <c r="C18" s="36">
        <v>0</v>
      </c>
      <c r="D18" s="35">
        <f t="shared" si="8"/>
        <v>1</v>
      </c>
      <c r="E18" s="12">
        <f t="shared" si="7"/>
        <v>86.3</v>
      </c>
      <c r="F18" s="12">
        <f t="shared" si="9"/>
        <v>11</v>
      </c>
      <c r="G18" s="32">
        <f t="shared" si="2"/>
        <v>0.022607715394070027</v>
      </c>
      <c r="H18" s="33">
        <f t="shared" si="3"/>
        <v>-213.67739228460593</v>
      </c>
      <c r="I18" s="31">
        <f t="shared" si="4"/>
        <v>-299.9773922846059</v>
      </c>
      <c r="J18" s="31">
        <f t="shared" si="5"/>
        <v>0</v>
      </c>
      <c r="K18" s="31">
        <f t="shared" si="6"/>
        <v>0</v>
      </c>
      <c r="L18" s="32">
        <f t="shared" si="0"/>
        <v>0</v>
      </c>
      <c r="M18" s="17">
        <f t="shared" si="1"/>
        <v>0</v>
      </c>
    </row>
    <row r="19" spans="1:13" ht="12.75">
      <c r="A19" s="28">
        <v>325</v>
      </c>
      <c r="B19" s="36">
        <v>0.45</v>
      </c>
      <c r="C19" s="36">
        <v>0</v>
      </c>
      <c r="D19" s="35">
        <f t="shared" si="8"/>
        <v>0.75</v>
      </c>
      <c r="E19" s="12">
        <f t="shared" si="7"/>
        <v>86.3</v>
      </c>
      <c r="F19" s="12">
        <f t="shared" si="9"/>
        <v>11</v>
      </c>
      <c r="G19" s="32">
        <f t="shared" si="2"/>
        <v>0.0255229426356145</v>
      </c>
      <c r="H19" s="33">
        <f t="shared" si="3"/>
        <v>-238.67447705736438</v>
      </c>
      <c r="I19" s="31">
        <f t="shared" si="4"/>
        <v>-324.97447705736437</v>
      </c>
      <c r="J19" s="31">
        <f t="shared" si="5"/>
        <v>0</v>
      </c>
      <c r="K19" s="31">
        <f t="shared" si="6"/>
        <v>0</v>
      </c>
      <c r="L19" s="32">
        <f t="shared" si="0"/>
        <v>0</v>
      </c>
      <c r="M19" s="17">
        <f t="shared" si="1"/>
        <v>0</v>
      </c>
    </row>
    <row r="20" spans="1:13" ht="12.75">
      <c r="A20" s="28">
        <v>350</v>
      </c>
      <c r="B20" s="36">
        <v>0.3</v>
      </c>
      <c r="C20" s="36">
        <v>0</v>
      </c>
      <c r="D20" s="35">
        <f t="shared" si="8"/>
        <v>0.5</v>
      </c>
      <c r="E20" s="12">
        <f t="shared" si="7"/>
        <v>86.3</v>
      </c>
      <c r="F20" s="12">
        <f t="shared" si="9"/>
        <v>11</v>
      </c>
      <c r="G20" s="32">
        <f t="shared" si="2"/>
        <v>0.027010317631869896</v>
      </c>
      <c r="H20" s="33">
        <f t="shared" si="3"/>
        <v>-263.6729896823681</v>
      </c>
      <c r="I20" s="31">
        <f t="shared" si="4"/>
        <v>-349.9729896823681</v>
      </c>
      <c r="J20" s="31">
        <f t="shared" si="5"/>
        <v>0</v>
      </c>
      <c r="K20" s="31">
        <f t="shared" si="6"/>
        <v>0</v>
      </c>
      <c r="L20" s="32">
        <f t="shared" si="0"/>
        <v>0</v>
      </c>
      <c r="M20" s="17">
        <f t="shared" si="1"/>
        <v>0</v>
      </c>
    </row>
    <row r="21" spans="1:13" ht="12.75">
      <c r="A21" s="28">
        <v>375</v>
      </c>
      <c r="B21" s="36">
        <v>0.3</v>
      </c>
      <c r="C21" s="36">
        <v>0</v>
      </c>
      <c r="D21" s="35">
        <f t="shared" si="8"/>
        <v>0.5</v>
      </c>
      <c r="E21" s="12">
        <f t="shared" si="7"/>
        <v>86.3</v>
      </c>
      <c r="F21" s="12">
        <f t="shared" si="9"/>
        <v>11</v>
      </c>
      <c r="G21" s="32">
        <f t="shared" si="2"/>
        <v>0.02796224102758771</v>
      </c>
      <c r="H21" s="33">
        <f t="shared" si="3"/>
        <v>-288.6720377589724</v>
      </c>
      <c r="I21" s="31">
        <f t="shared" si="4"/>
        <v>-374.9720377589724</v>
      </c>
      <c r="J21" s="31">
        <f t="shared" si="5"/>
        <v>0</v>
      </c>
      <c r="K21" s="31">
        <f t="shared" si="6"/>
        <v>0</v>
      </c>
      <c r="L21" s="32">
        <f t="shared" si="0"/>
        <v>0</v>
      </c>
      <c r="M21" s="17">
        <f t="shared" si="1"/>
        <v>0</v>
      </c>
    </row>
    <row r="22" spans="1:13" ht="12.75">
      <c r="A22" s="28">
        <v>400</v>
      </c>
      <c r="B22" s="36">
        <v>0.15</v>
      </c>
      <c r="C22" s="36">
        <v>0</v>
      </c>
      <c r="D22" s="35">
        <f t="shared" si="8"/>
        <v>0.25</v>
      </c>
      <c r="E22" s="12">
        <f t="shared" si="7"/>
        <v>86.3</v>
      </c>
      <c r="F22" s="12">
        <f t="shared" si="9"/>
        <v>11</v>
      </c>
      <c r="G22" s="32">
        <f t="shared" si="2"/>
        <v>0.028497699424356426</v>
      </c>
      <c r="H22" s="33">
        <f t="shared" si="3"/>
        <v>-313.67150230057564</v>
      </c>
      <c r="I22" s="31">
        <f t="shared" si="4"/>
        <v>-399.97150230057565</v>
      </c>
      <c r="J22" s="31">
        <f t="shared" si="5"/>
        <v>0</v>
      </c>
      <c r="K22" s="31">
        <f t="shared" si="6"/>
        <v>0</v>
      </c>
      <c r="L22" s="32">
        <f t="shared" si="0"/>
        <v>0</v>
      </c>
      <c r="M22" s="17">
        <f t="shared" si="1"/>
        <v>0</v>
      </c>
    </row>
    <row r="23" spans="1:13" ht="12.75">
      <c r="A23" s="28">
        <v>425</v>
      </c>
      <c r="B23" s="36">
        <v>0.45</v>
      </c>
      <c r="C23" s="36">
        <v>0</v>
      </c>
      <c r="D23" s="35">
        <f t="shared" si="8"/>
        <v>0.75</v>
      </c>
      <c r="E23" s="12">
        <f t="shared" si="7"/>
        <v>86.3</v>
      </c>
      <c r="F23" s="12">
        <f t="shared" si="9"/>
        <v>11</v>
      </c>
      <c r="G23" s="32">
        <f t="shared" si="2"/>
        <v>0.02944962282007424</v>
      </c>
      <c r="H23" s="33">
        <f t="shared" si="3"/>
        <v>-338.6705503771799</v>
      </c>
      <c r="I23" s="31">
        <f t="shared" si="4"/>
        <v>-424.9705503771799</v>
      </c>
      <c r="J23" s="31">
        <f t="shared" si="5"/>
        <v>0</v>
      </c>
      <c r="K23" s="31">
        <f t="shared" si="6"/>
        <v>0</v>
      </c>
      <c r="L23" s="32">
        <f t="shared" si="0"/>
        <v>0</v>
      </c>
      <c r="M23" s="17">
        <f t="shared" si="1"/>
        <v>0</v>
      </c>
    </row>
    <row r="24" spans="1:13" ht="12.75">
      <c r="A24" s="28">
        <v>450</v>
      </c>
      <c r="B24" s="36">
        <v>1.3</v>
      </c>
      <c r="C24" s="36">
        <v>0</v>
      </c>
      <c r="D24" s="35">
        <f t="shared" si="8"/>
        <v>1.5</v>
      </c>
      <c r="E24" s="12">
        <f t="shared" si="7"/>
        <v>86.3</v>
      </c>
      <c r="F24" s="12">
        <f t="shared" si="9"/>
        <v>11</v>
      </c>
      <c r="G24" s="32">
        <f t="shared" si="2"/>
        <v>0.034268610768453556</v>
      </c>
      <c r="H24" s="33">
        <f t="shared" si="3"/>
        <v>-363.66573138923155</v>
      </c>
      <c r="I24" s="31">
        <f t="shared" si="4"/>
        <v>-449.96573138923156</v>
      </c>
      <c r="J24" s="31">
        <f t="shared" si="5"/>
        <v>0</v>
      </c>
      <c r="K24" s="31">
        <f t="shared" si="6"/>
        <v>0</v>
      </c>
      <c r="L24" s="32">
        <f t="shared" si="0"/>
        <v>0</v>
      </c>
      <c r="M24" s="17">
        <f t="shared" si="1"/>
        <v>0</v>
      </c>
    </row>
    <row r="25" spans="1:13" ht="12.75">
      <c r="A25" s="28">
        <v>475</v>
      </c>
      <c r="B25" s="36">
        <v>3</v>
      </c>
      <c r="C25" s="36">
        <v>322</v>
      </c>
      <c r="D25" s="35">
        <f t="shared" si="8"/>
        <v>3</v>
      </c>
      <c r="E25" s="12">
        <f t="shared" si="7"/>
        <v>86.3</v>
      </c>
      <c r="F25" s="12">
        <f t="shared" si="9"/>
        <v>11</v>
      </c>
      <c r="G25" s="32">
        <f t="shared" si="2"/>
        <v>0.05354270475038092</v>
      </c>
      <c r="H25" s="33">
        <f t="shared" si="3"/>
        <v>-388.6464572952496</v>
      </c>
      <c r="I25" s="31">
        <f t="shared" si="4"/>
        <v>-474.9464572952496</v>
      </c>
      <c r="J25" s="31">
        <f t="shared" si="5"/>
        <v>0.1365977575577605</v>
      </c>
      <c r="K25" s="31">
        <f t="shared" si="6"/>
        <v>-0.9719435482720685</v>
      </c>
      <c r="L25" s="32">
        <f t="shared" si="0"/>
        <v>0.9814953939767153</v>
      </c>
      <c r="M25" s="17">
        <f t="shared" si="1"/>
        <v>172.00000000000003</v>
      </c>
    </row>
    <row r="26" spans="1:13" ht="12.75">
      <c r="A26" s="28">
        <v>500</v>
      </c>
      <c r="B26" s="36">
        <v>2.3</v>
      </c>
      <c r="C26" s="36">
        <v>315</v>
      </c>
      <c r="D26" s="35">
        <f t="shared" si="8"/>
        <v>2.4999999999999996</v>
      </c>
      <c r="E26" s="12">
        <f t="shared" si="7"/>
        <v>86.3</v>
      </c>
      <c r="F26" s="12">
        <f t="shared" si="9"/>
        <v>11</v>
      </c>
      <c r="G26" s="32">
        <f t="shared" si="2"/>
        <v>0.08233304262661534</v>
      </c>
      <c r="H26" s="33">
        <f t="shared" si="3"/>
        <v>-413.6176669573734</v>
      </c>
      <c r="I26" s="31">
        <f t="shared" si="4"/>
        <v>-499.9176669573734</v>
      </c>
      <c r="J26" s="31">
        <f t="shared" si="5"/>
        <v>-0.47217076263326896</v>
      </c>
      <c r="K26" s="31">
        <f t="shared" si="6"/>
        <v>0.06154031666296145</v>
      </c>
      <c r="L26" s="32">
        <f t="shared" si="0"/>
        <v>0.47616429901942503</v>
      </c>
      <c r="M26" s="17">
        <f t="shared" si="1"/>
        <v>277.4257792949847</v>
      </c>
    </row>
    <row r="27" spans="1:13" ht="12.75">
      <c r="A27" s="28">
        <v>525</v>
      </c>
      <c r="B27" s="36">
        <v>6.15</v>
      </c>
      <c r="C27" s="36">
        <v>314</v>
      </c>
      <c r="D27" s="35">
        <f t="shared" si="8"/>
        <v>6.250000000000001</v>
      </c>
      <c r="E27" s="12">
        <f t="shared" si="7"/>
        <v>86.3</v>
      </c>
      <c r="F27" s="12">
        <f t="shared" si="9"/>
        <v>11</v>
      </c>
      <c r="G27" s="32">
        <f t="shared" si="2"/>
        <v>0.15517973501495064</v>
      </c>
      <c r="H27" s="33">
        <f t="shared" si="3"/>
        <v>-438.54482026498505</v>
      </c>
      <c r="I27" s="31">
        <f t="shared" si="4"/>
        <v>-524.8448202649851</v>
      </c>
      <c r="J27" s="31">
        <f t="shared" si="5"/>
        <v>-1.552363736044607</v>
      </c>
      <c r="K27" s="31">
        <f t="shared" si="6"/>
        <v>1.633230845684992</v>
      </c>
      <c r="L27" s="32">
        <f t="shared" si="0"/>
        <v>2.253281199558387</v>
      </c>
      <c r="M27" s="17">
        <f t="shared" si="1"/>
        <v>316.4541552889303</v>
      </c>
    </row>
    <row r="28" spans="1:13" ht="12.75">
      <c r="A28" s="28">
        <v>550</v>
      </c>
      <c r="B28" s="36">
        <v>8</v>
      </c>
      <c r="C28" s="36">
        <v>314</v>
      </c>
      <c r="D28" s="35">
        <f t="shared" si="8"/>
        <v>8</v>
      </c>
      <c r="E28" s="12">
        <f t="shared" si="7"/>
        <v>86.3</v>
      </c>
      <c r="F28" s="12">
        <f t="shared" si="9"/>
        <v>11</v>
      </c>
      <c r="G28" s="32">
        <f t="shared" si="2"/>
        <v>0.3482319323657741</v>
      </c>
      <c r="H28" s="33">
        <f t="shared" si="3"/>
        <v>-463.3517680676342</v>
      </c>
      <c r="I28" s="31">
        <f t="shared" si="4"/>
        <v>-549.6517680676342</v>
      </c>
      <c r="J28" s="31">
        <f t="shared" si="5"/>
        <v>-3.3309447022377636</v>
      </c>
      <c r="K28" s="31">
        <f t="shared" si="6"/>
        <v>4.17330770738321</v>
      </c>
      <c r="L28" s="32">
        <f t="shared" si="0"/>
        <v>5.339633866649466</v>
      </c>
      <c r="M28" s="17">
        <f t="shared" si="1"/>
        <v>321.4047218836762</v>
      </c>
    </row>
    <row r="29" spans="1:13" ht="12.75">
      <c r="A29" s="28">
        <v>575</v>
      </c>
      <c r="B29" s="36">
        <v>7.45</v>
      </c>
      <c r="C29" s="36">
        <v>317</v>
      </c>
      <c r="D29" s="35">
        <f t="shared" si="8"/>
        <v>7.75</v>
      </c>
      <c r="E29" s="12">
        <f t="shared" si="7"/>
        <v>86.3</v>
      </c>
      <c r="F29" s="12">
        <f t="shared" si="9"/>
        <v>11</v>
      </c>
      <c r="G29" s="32">
        <f t="shared" si="2"/>
        <v>0.5839984212763412</v>
      </c>
      <c r="H29" s="33">
        <f t="shared" si="3"/>
        <v>-488.1160015787236</v>
      </c>
      <c r="I29" s="31">
        <f t="shared" si="4"/>
        <v>-574.4160015787236</v>
      </c>
      <c r="J29" s="31">
        <f t="shared" si="5"/>
        <v>-5.2214991727000415</v>
      </c>
      <c r="K29" s="31">
        <f t="shared" si="6"/>
        <v>7.029623936803601</v>
      </c>
      <c r="L29" s="32">
        <f t="shared" si="0"/>
        <v>8.756692657812616</v>
      </c>
      <c r="M29" s="17">
        <f t="shared" si="1"/>
        <v>323.3955891120265</v>
      </c>
    </row>
    <row r="30" spans="1:13" ht="12.75">
      <c r="A30" s="28">
        <v>600</v>
      </c>
      <c r="B30" s="36">
        <v>7</v>
      </c>
      <c r="C30" s="36">
        <v>317</v>
      </c>
      <c r="D30" s="35">
        <f t="shared" si="8"/>
        <v>7</v>
      </c>
      <c r="E30" s="12">
        <f t="shared" si="7"/>
        <v>86.3</v>
      </c>
      <c r="F30" s="12">
        <f t="shared" si="9"/>
        <v>11</v>
      </c>
      <c r="G30" s="32">
        <f t="shared" si="2"/>
        <v>0.7908167797320829</v>
      </c>
      <c r="H30" s="33">
        <f t="shared" si="3"/>
        <v>-512.909183220268</v>
      </c>
      <c r="I30" s="31">
        <f t="shared" si="4"/>
        <v>-599.209183220268</v>
      </c>
      <c r="J30" s="31">
        <f t="shared" si="5"/>
        <v>-6.922048327403678</v>
      </c>
      <c r="K30" s="31">
        <f t="shared" si="6"/>
        <v>9.751071467407401</v>
      </c>
      <c r="L30" s="32">
        <f t="shared" si="0"/>
        <v>11.958183298871063</v>
      </c>
      <c r="M30" s="17">
        <f t="shared" si="1"/>
        <v>324.62998479392894</v>
      </c>
    </row>
    <row r="31" spans="1:13" ht="12.75">
      <c r="A31" s="28">
        <v>625</v>
      </c>
      <c r="B31" s="36">
        <v>6.45</v>
      </c>
      <c r="C31" s="36">
        <v>320</v>
      </c>
      <c r="D31" s="35">
        <f t="shared" si="8"/>
        <v>6.75</v>
      </c>
      <c r="E31" s="12">
        <f t="shared" si="7"/>
        <v>86.3</v>
      </c>
      <c r="F31" s="12">
        <f t="shared" si="9"/>
        <v>11</v>
      </c>
      <c r="G31" s="32">
        <f t="shared" si="2"/>
        <v>0.9705751045057056</v>
      </c>
      <c r="H31" s="33">
        <f t="shared" si="3"/>
        <v>-537.7294248954944</v>
      </c>
      <c r="I31" s="31">
        <f t="shared" si="4"/>
        <v>-624.0294248954943</v>
      </c>
      <c r="J31" s="31">
        <f t="shared" si="5"/>
        <v>-8.440903258751005</v>
      </c>
      <c r="K31" s="31">
        <f t="shared" si="6"/>
        <v>12.329575467962318</v>
      </c>
      <c r="L31" s="32">
        <f t="shared" si="0"/>
        <v>14.94213100744909</v>
      </c>
      <c r="M31" s="17">
        <f t="shared" si="1"/>
        <v>325.60421830508005</v>
      </c>
    </row>
    <row r="32" spans="1:13" ht="12.75">
      <c r="A32" s="28">
        <v>650</v>
      </c>
      <c r="B32" s="36">
        <v>7.15</v>
      </c>
      <c r="C32" s="36">
        <v>319</v>
      </c>
      <c r="D32" s="35">
        <f t="shared" si="8"/>
        <v>7.250000000000001</v>
      </c>
      <c r="E32" s="12">
        <f t="shared" si="7"/>
        <v>86.3</v>
      </c>
      <c r="F32" s="12">
        <f t="shared" si="9"/>
        <v>11</v>
      </c>
      <c r="G32" s="32">
        <f t="shared" si="2"/>
        <v>1.1569213134726546</v>
      </c>
      <c r="H32" s="33">
        <f t="shared" si="3"/>
        <v>-562.5430786865273</v>
      </c>
      <c r="I32" s="31">
        <f t="shared" si="4"/>
        <v>-648.8430786865273</v>
      </c>
      <c r="J32" s="31">
        <f t="shared" si="5"/>
        <v>-9.941186657426874</v>
      </c>
      <c r="K32" s="31">
        <f t="shared" si="6"/>
        <v>14.981317397790463</v>
      </c>
      <c r="L32" s="32">
        <f t="shared" si="0"/>
        <v>17.979629115505727</v>
      </c>
      <c r="M32" s="17">
        <f t="shared" si="1"/>
        <v>326.4328514907057</v>
      </c>
    </row>
    <row r="33" spans="1:13" ht="12.75">
      <c r="A33" s="28">
        <v>675</v>
      </c>
      <c r="B33" s="36">
        <v>7</v>
      </c>
      <c r="C33" s="36">
        <v>320</v>
      </c>
      <c r="D33" s="35">
        <f t="shared" si="8"/>
        <v>7</v>
      </c>
      <c r="E33" s="12">
        <f t="shared" si="7"/>
        <v>86.3</v>
      </c>
      <c r="F33" s="12">
        <f t="shared" si="9"/>
        <v>11</v>
      </c>
      <c r="G33" s="32">
        <f t="shared" si="2"/>
        <v>1.349973510823478</v>
      </c>
      <c r="H33" s="33">
        <f t="shared" si="3"/>
        <v>-587.3500264891766</v>
      </c>
      <c r="I33" s="31">
        <f t="shared" si="4"/>
        <v>-673.6500264891765</v>
      </c>
      <c r="J33" s="31">
        <f t="shared" si="5"/>
        <v>-11.46812381139509</v>
      </c>
      <c r="K33" s="31">
        <f t="shared" si="6"/>
        <v>17.680169680608234</v>
      </c>
      <c r="L33" s="32">
        <f t="shared" si="0"/>
        <v>21.073828880594665</v>
      </c>
      <c r="M33" s="17">
        <f t="shared" si="1"/>
        <v>327.030811329193</v>
      </c>
    </row>
    <row r="34" spans="1:13" ht="12.75">
      <c r="A34" s="28">
        <v>700</v>
      </c>
      <c r="B34" s="36">
        <v>6.45</v>
      </c>
      <c r="C34" s="36">
        <v>319</v>
      </c>
      <c r="D34" s="35">
        <f t="shared" si="8"/>
        <v>6.75</v>
      </c>
      <c r="E34" s="12">
        <f t="shared" si="7"/>
        <v>86.3</v>
      </c>
      <c r="F34" s="12">
        <f t="shared" si="9"/>
        <v>11</v>
      </c>
      <c r="G34" s="32">
        <f t="shared" si="2"/>
        <v>1.5297318355971008</v>
      </c>
      <c r="H34" s="33">
        <f t="shared" si="3"/>
        <v>-612.170268164403</v>
      </c>
      <c r="I34" s="31">
        <f t="shared" si="4"/>
        <v>-698.4702681644029</v>
      </c>
      <c r="J34" s="31">
        <f t="shared" si="5"/>
        <v>-12.941746313961788</v>
      </c>
      <c r="K34" s="31">
        <f t="shared" si="6"/>
        <v>20.284788636095747</v>
      </c>
      <c r="L34" s="32">
        <f t="shared" si="0"/>
        <v>24.06161772753492</v>
      </c>
      <c r="M34" s="17">
        <f t="shared" si="1"/>
        <v>327.4620217226683</v>
      </c>
    </row>
    <row r="35" spans="1:13" ht="12.75">
      <c r="A35" s="28">
        <v>725</v>
      </c>
      <c r="B35" s="36">
        <v>6.45</v>
      </c>
      <c r="C35" s="36">
        <v>319</v>
      </c>
      <c r="D35" s="35">
        <f t="shared" si="8"/>
        <v>6.75</v>
      </c>
      <c r="E35" s="12">
        <f t="shared" si="7"/>
        <v>86.3</v>
      </c>
      <c r="F35" s="12">
        <f t="shared" si="9"/>
        <v>11</v>
      </c>
      <c r="G35" s="32">
        <f t="shared" si="2"/>
        <v>1.7030204117239442</v>
      </c>
      <c r="H35" s="33">
        <f t="shared" si="3"/>
        <v>-636.9969795882761</v>
      </c>
      <c r="I35" s="31">
        <f t="shared" si="4"/>
        <v>-723.296979588276</v>
      </c>
      <c r="J35" s="31">
        <f t="shared" si="5"/>
        <v>-14.41096378218476</v>
      </c>
      <c r="K35" s="31">
        <f t="shared" si="6"/>
        <v>22.829547938425645</v>
      </c>
      <c r="L35" s="32">
        <f t="shared" si="0"/>
        <v>26.997483886546085</v>
      </c>
      <c r="M35" s="17">
        <f t="shared" si="1"/>
        <v>327.7381687270436</v>
      </c>
    </row>
    <row r="36" spans="1:13" ht="12.75">
      <c r="A36" s="28">
        <v>750</v>
      </c>
      <c r="B36" s="36">
        <v>6.3</v>
      </c>
      <c r="C36" s="36">
        <v>315</v>
      </c>
      <c r="D36" s="35">
        <f t="shared" si="8"/>
        <v>6.5</v>
      </c>
      <c r="E36" s="12">
        <f t="shared" si="7"/>
        <v>86.3</v>
      </c>
      <c r="F36" s="12">
        <f t="shared" si="9"/>
        <v>11</v>
      </c>
      <c r="G36" s="32">
        <f t="shared" si="2"/>
        <v>1.869957405544259</v>
      </c>
      <c r="H36" s="33">
        <f t="shared" si="3"/>
        <v>-661.8300425944558</v>
      </c>
      <c r="I36" s="31">
        <f t="shared" si="4"/>
        <v>-748.1300425944557</v>
      </c>
      <c r="J36" s="31">
        <f t="shared" si="5"/>
        <v>-15.939391106189053</v>
      </c>
      <c r="K36" s="31">
        <f t="shared" si="6"/>
        <v>25.275542960159527</v>
      </c>
      <c r="L36" s="32">
        <f t="shared" si="0"/>
        <v>29.881721181466915</v>
      </c>
      <c r="M36" s="17">
        <f t="shared" si="1"/>
        <v>327.7634413021458</v>
      </c>
    </row>
    <row r="37" spans="1:13" ht="12.75">
      <c r="A37" s="28">
        <v>775</v>
      </c>
      <c r="B37" s="36">
        <v>6</v>
      </c>
      <c r="C37" s="36">
        <v>317</v>
      </c>
      <c r="D37" s="35">
        <f t="shared" si="8"/>
        <v>6</v>
      </c>
      <c r="E37" s="12">
        <f t="shared" si="7"/>
        <v>86.3</v>
      </c>
      <c r="F37" s="12">
        <f t="shared" si="9"/>
        <v>11</v>
      </c>
      <c r="G37" s="32">
        <f t="shared" si="2"/>
        <v>2.0185489499862683</v>
      </c>
      <c r="H37" s="33">
        <f t="shared" si="3"/>
        <v>-686.6814510500137</v>
      </c>
      <c r="I37" s="31">
        <f t="shared" si="4"/>
        <v>-772.9814510500137</v>
      </c>
      <c r="J37" s="31">
        <f t="shared" si="5"/>
        <v>-17.421719847800944</v>
      </c>
      <c r="K37" s="31">
        <f t="shared" si="6"/>
        <v>27.55812905422304</v>
      </c>
      <c r="L37" s="32">
        <f t="shared" si="0"/>
        <v>32.6031716160326</v>
      </c>
      <c r="M37" s="17">
        <f t="shared" si="1"/>
        <v>327.6997120525407</v>
      </c>
    </row>
    <row r="38" spans="1:13" ht="12.75">
      <c r="A38" s="28">
        <v>800</v>
      </c>
      <c r="B38" s="36">
        <v>6.15</v>
      </c>
      <c r="C38" s="36">
        <v>320</v>
      </c>
      <c r="D38" s="35">
        <f t="shared" si="8"/>
        <v>6.250000000000001</v>
      </c>
      <c r="E38" s="12">
        <f t="shared" si="7"/>
        <v>86.3</v>
      </c>
      <c r="F38" s="12">
        <f t="shared" si="9"/>
        <v>11</v>
      </c>
      <c r="G38" s="32">
        <f aca="true" t="shared" si="10" ref="G38:G69">(A38-A37)-(A38-A37)*COS(RADIANS((D37+D38)/2))+G37</f>
        <v>2.161261874169103</v>
      </c>
      <c r="H38" s="33">
        <f aca="true" t="shared" si="11" ref="H38:H69">E38-A38+G38</f>
        <v>-711.538738125831</v>
      </c>
      <c r="I38" s="31">
        <f t="shared" si="4"/>
        <v>-797.8387381258309</v>
      </c>
      <c r="J38" s="31">
        <f t="shared" si="5"/>
        <v>-18.775552076840004</v>
      </c>
      <c r="K38" s="31">
        <f t="shared" si="6"/>
        <v>29.856480099217688</v>
      </c>
      <c r="L38" s="32">
        <f aca="true" t="shared" si="12" ref="L38:L69">SQRT(POWER(K38,2)+POWER(J38,2))</f>
        <v>35.269402599209315</v>
      </c>
      <c r="M38" s="17">
        <f aca="true" t="shared" si="13" ref="M38:M69">IF(L38=0,0,ABS(IF(J38&lt;=0,360,0)-DEGREES(ACOS(K38/L38))))</f>
        <v>327.83584673708407</v>
      </c>
    </row>
    <row r="39" spans="1:13" ht="12.75">
      <c r="A39" s="28">
        <v>825</v>
      </c>
      <c r="B39" s="36">
        <v>6.45</v>
      </c>
      <c r="C39" s="36">
        <v>318</v>
      </c>
      <c r="D39" s="35">
        <f t="shared" si="8"/>
        <v>6.75</v>
      </c>
      <c r="E39" s="12">
        <f t="shared" si="7"/>
        <v>86.3</v>
      </c>
      <c r="F39" s="12">
        <f t="shared" si="9"/>
        <v>11</v>
      </c>
      <c r="G39" s="32">
        <f t="shared" si="10"/>
        <v>2.3219654822544165</v>
      </c>
      <c r="H39" s="33">
        <f t="shared" si="11"/>
        <v>-736.3780345177456</v>
      </c>
      <c r="I39" s="31">
        <f t="shared" si="4"/>
        <v>-822.6780345177456</v>
      </c>
      <c r="J39" s="31">
        <f t="shared" si="5"/>
        <v>-20.190592248938838</v>
      </c>
      <c r="K39" s="31">
        <f t="shared" si="6"/>
        <v>32.30740157204387</v>
      </c>
      <c r="L39" s="32">
        <f t="shared" si="12"/>
        <v>38.097614252078984</v>
      </c>
      <c r="M39" s="17">
        <f t="shared" si="13"/>
        <v>327.9965727960341</v>
      </c>
    </row>
    <row r="40" spans="1:13" ht="12.75">
      <c r="A40" s="28">
        <v>850</v>
      </c>
      <c r="B40" s="36">
        <v>6.3</v>
      </c>
      <c r="C40" s="36">
        <v>318</v>
      </c>
      <c r="D40" s="35">
        <f t="shared" si="8"/>
        <v>6.5</v>
      </c>
      <c r="E40" s="12">
        <f t="shared" si="7"/>
        <v>86.3</v>
      </c>
      <c r="F40" s="12">
        <f t="shared" si="9"/>
        <v>11</v>
      </c>
      <c r="G40" s="32">
        <f t="shared" si="10"/>
        <v>2.488902476074731</v>
      </c>
      <c r="H40" s="33">
        <f t="shared" si="11"/>
        <v>-761.2110975239253</v>
      </c>
      <c r="I40" s="31">
        <f t="shared" si="4"/>
        <v>-847.5110975239253</v>
      </c>
      <c r="J40" s="31">
        <f t="shared" si="5"/>
        <v>-21.67609828679571</v>
      </c>
      <c r="K40" s="31">
        <f t="shared" si="6"/>
        <v>34.77969879175687</v>
      </c>
      <c r="L40" s="32">
        <f t="shared" si="12"/>
        <v>40.98146757967755</v>
      </c>
      <c r="M40" s="17">
        <f t="shared" si="13"/>
        <v>328.0671901367345</v>
      </c>
    </row>
    <row r="41" spans="1:13" ht="12.75">
      <c r="A41" s="28">
        <v>875</v>
      </c>
      <c r="B41" s="36">
        <v>6.45</v>
      </c>
      <c r="C41" s="36">
        <v>317</v>
      </c>
      <c r="D41" s="35">
        <f t="shared" si="8"/>
        <v>6.75</v>
      </c>
      <c r="E41" s="12">
        <f t="shared" si="7"/>
        <v>86.3</v>
      </c>
      <c r="F41" s="12">
        <f t="shared" si="9"/>
        <v>11</v>
      </c>
      <c r="G41" s="32">
        <f t="shared" si="10"/>
        <v>2.655839469895046</v>
      </c>
      <c r="H41" s="33">
        <f t="shared" si="11"/>
        <v>-786.044160530105</v>
      </c>
      <c r="I41" s="31">
        <f t="shared" si="4"/>
        <v>-872.344160530105</v>
      </c>
      <c r="J41" s="31">
        <f t="shared" si="5"/>
        <v>-23.18312235058486</v>
      </c>
      <c r="K41" s="31">
        <f t="shared" si="6"/>
        <v>37.238938552794885</v>
      </c>
      <c r="L41" s="32">
        <f t="shared" si="12"/>
        <v>43.86565520382684</v>
      </c>
      <c r="M41" s="17">
        <f t="shared" si="13"/>
        <v>328.09564807949505</v>
      </c>
    </row>
    <row r="42" spans="1:13" ht="12.75">
      <c r="A42" s="28">
        <v>900</v>
      </c>
      <c r="B42" s="36">
        <v>6.3</v>
      </c>
      <c r="C42" s="36">
        <v>317</v>
      </c>
      <c r="D42" s="35">
        <f t="shared" si="8"/>
        <v>6.5</v>
      </c>
      <c r="E42" s="12">
        <f t="shared" si="7"/>
        <v>86.3</v>
      </c>
      <c r="F42" s="12">
        <f t="shared" si="9"/>
        <v>11</v>
      </c>
      <c r="G42" s="32">
        <f t="shared" si="10"/>
        <v>2.8227764637153605</v>
      </c>
      <c r="H42" s="33">
        <f t="shared" si="11"/>
        <v>-810.8772235362846</v>
      </c>
      <c r="I42" s="31">
        <f t="shared" si="4"/>
        <v>-897.1772235362846</v>
      </c>
      <c r="J42" s="31">
        <f t="shared" si="5"/>
        <v>-24.71154967458915</v>
      </c>
      <c r="K42" s="31">
        <f t="shared" si="6"/>
        <v>39.68493357452876</v>
      </c>
      <c r="L42" s="32">
        <f t="shared" si="12"/>
        <v>46.74991593719124</v>
      </c>
      <c r="M42" s="17">
        <f t="shared" si="13"/>
        <v>328.0897470157729</v>
      </c>
    </row>
    <row r="43" spans="1:13" ht="12.75">
      <c r="A43" s="28">
        <v>925</v>
      </c>
      <c r="B43" s="36">
        <v>6.45</v>
      </c>
      <c r="C43" s="36">
        <v>318</v>
      </c>
      <c r="D43" s="35">
        <f t="shared" si="8"/>
        <v>6.75</v>
      </c>
      <c r="E43" s="12">
        <f t="shared" si="7"/>
        <v>86.3</v>
      </c>
      <c r="F43" s="12">
        <f t="shared" si="9"/>
        <v>11</v>
      </c>
      <c r="G43" s="32">
        <f t="shared" si="10"/>
        <v>2.989713457535675</v>
      </c>
      <c r="H43" s="33">
        <f t="shared" si="11"/>
        <v>-835.7102865424644</v>
      </c>
      <c r="I43" s="31">
        <f t="shared" si="4"/>
        <v>-922.0102865424643</v>
      </c>
      <c r="J43" s="31">
        <f t="shared" si="5"/>
        <v>-26.2185737383783</v>
      </c>
      <c r="K43" s="31">
        <f t="shared" si="6"/>
        <v>42.14417333556678</v>
      </c>
      <c r="L43" s="32">
        <f t="shared" si="12"/>
        <v>49.634110801071856</v>
      </c>
      <c r="M43" s="17">
        <f t="shared" si="13"/>
        <v>328.11358683126053</v>
      </c>
    </row>
    <row r="44" spans="1:13" ht="12.75">
      <c r="A44" s="28">
        <v>950</v>
      </c>
      <c r="B44" s="36">
        <v>7</v>
      </c>
      <c r="C44" s="36">
        <v>323</v>
      </c>
      <c r="D44" s="35">
        <f t="shared" si="8"/>
        <v>7</v>
      </c>
      <c r="E44" s="12">
        <f t="shared" si="7"/>
        <v>86.3</v>
      </c>
      <c r="F44" s="12">
        <f t="shared" si="9"/>
        <v>11</v>
      </c>
      <c r="G44" s="32">
        <f t="shared" si="10"/>
        <v>3.169471782309298</v>
      </c>
      <c r="H44" s="33">
        <f t="shared" si="11"/>
        <v>-860.5305282176907</v>
      </c>
      <c r="I44" s="31">
        <f t="shared" si="4"/>
        <v>-946.8305282176907</v>
      </c>
      <c r="J44" s="31">
        <f t="shared" si="5"/>
        <v>-27.646514932474787</v>
      </c>
      <c r="K44" s="31">
        <f t="shared" si="6"/>
        <v>44.77411385382153</v>
      </c>
      <c r="L44" s="32">
        <f t="shared" si="12"/>
        <v>52.621773623724664</v>
      </c>
      <c r="M44" s="17">
        <f t="shared" si="13"/>
        <v>328.3060598323517</v>
      </c>
    </row>
    <row r="45" spans="1:13" ht="12.75">
      <c r="A45" s="28">
        <v>975</v>
      </c>
      <c r="B45" s="36">
        <v>7</v>
      </c>
      <c r="C45" s="36">
        <v>322</v>
      </c>
      <c r="D45" s="35">
        <f t="shared" si="8"/>
        <v>7</v>
      </c>
      <c r="E45" s="12">
        <f t="shared" si="7"/>
        <v>86.3</v>
      </c>
      <c r="F45" s="12">
        <f t="shared" si="9"/>
        <v>11</v>
      </c>
      <c r="G45" s="32">
        <f t="shared" si="10"/>
        <v>3.355817991276247</v>
      </c>
      <c r="H45" s="33">
        <f t="shared" si="11"/>
        <v>-885.3441820087238</v>
      </c>
      <c r="I45" s="31">
        <f t="shared" si="4"/>
        <v>-971.6441820087238</v>
      </c>
      <c r="J45" s="31">
        <f t="shared" si="5"/>
        <v>-29.005960795287415</v>
      </c>
      <c r="K45" s="31">
        <f t="shared" si="6"/>
        <v>47.500740429800125</v>
      </c>
      <c r="L45" s="32">
        <f t="shared" si="12"/>
        <v>55.656680668514525</v>
      </c>
      <c r="M45" s="17">
        <f t="shared" si="13"/>
        <v>328.5899961335551</v>
      </c>
    </row>
    <row r="46" spans="1:13" ht="12.75">
      <c r="A46" s="28">
        <v>1000</v>
      </c>
      <c r="B46" s="36">
        <v>7.3</v>
      </c>
      <c r="C46" s="36">
        <v>323</v>
      </c>
      <c r="D46" s="35">
        <f t="shared" si="8"/>
        <v>7.5</v>
      </c>
      <c r="E46" s="12">
        <f t="shared" si="7"/>
        <v>86.3</v>
      </c>
      <c r="F46" s="12">
        <f t="shared" si="9"/>
        <v>11</v>
      </c>
      <c r="G46" s="32">
        <f t="shared" si="10"/>
        <v>3.5556942492833734</v>
      </c>
      <c r="H46" s="33">
        <f t="shared" si="11"/>
        <v>-910.1443057507166</v>
      </c>
      <c r="I46" s="31">
        <f t="shared" si="4"/>
        <v>-996.4443057507166</v>
      </c>
      <c r="J46" s="31">
        <f t="shared" si="5"/>
        <v>-30.4137033964154</v>
      </c>
      <c r="K46" s="31">
        <f t="shared" si="6"/>
        <v>50.32423527676031</v>
      </c>
      <c r="L46" s="32">
        <f t="shared" si="12"/>
        <v>58.800697363856635</v>
      </c>
      <c r="M46" s="17">
        <f t="shared" si="13"/>
        <v>328.8531228891392</v>
      </c>
    </row>
    <row r="47" spans="1:13" ht="12.75">
      <c r="A47" s="28">
        <v>1025</v>
      </c>
      <c r="B47" s="36">
        <v>6.45</v>
      </c>
      <c r="C47" s="36">
        <v>323</v>
      </c>
      <c r="D47" s="35">
        <f t="shared" si="8"/>
        <v>6.75</v>
      </c>
      <c r="E47" s="12">
        <f t="shared" si="7"/>
        <v>86.3</v>
      </c>
      <c r="F47" s="12">
        <f t="shared" si="9"/>
        <v>11</v>
      </c>
      <c r="G47" s="32">
        <f t="shared" si="10"/>
        <v>3.748746446634197</v>
      </c>
      <c r="H47" s="33">
        <f t="shared" si="11"/>
        <v>-934.9512535533659</v>
      </c>
      <c r="I47" s="31">
        <f t="shared" si="4"/>
        <v>-1021.2512535533658</v>
      </c>
      <c r="J47" s="31">
        <f t="shared" si="5"/>
        <v>-31.773031514507988</v>
      </c>
      <c r="K47" s="31">
        <f t="shared" si="6"/>
        <v>53.11127093925229</v>
      </c>
      <c r="L47" s="32">
        <f t="shared" si="12"/>
        <v>61.88968114641231</v>
      </c>
      <c r="M47" s="17">
        <f t="shared" si="13"/>
        <v>329.1106512797039</v>
      </c>
    </row>
    <row r="48" spans="1:13" ht="12.75">
      <c r="A48" s="28">
        <v>1050</v>
      </c>
      <c r="B48" s="36">
        <v>7</v>
      </c>
      <c r="C48" s="36">
        <v>321</v>
      </c>
      <c r="D48" s="35">
        <f t="shared" si="8"/>
        <v>7</v>
      </c>
      <c r="E48" s="12">
        <f t="shared" si="7"/>
        <v>86.3</v>
      </c>
      <c r="F48" s="12">
        <f t="shared" si="9"/>
        <v>11</v>
      </c>
      <c r="G48" s="32">
        <f t="shared" si="10"/>
        <v>3.9285047714078196</v>
      </c>
      <c r="H48" s="33">
        <f t="shared" si="11"/>
        <v>-959.7714952285922</v>
      </c>
      <c r="I48" s="31">
        <f t="shared" si="4"/>
        <v>-1046.0714952285923</v>
      </c>
      <c r="J48" s="31">
        <f t="shared" si="5"/>
        <v>-33.13163957182175</v>
      </c>
      <c r="K48" s="31">
        <f t="shared" si="6"/>
        <v>55.77768938540022</v>
      </c>
      <c r="L48" s="32">
        <f t="shared" si="12"/>
        <v>64.87569786824102</v>
      </c>
      <c r="M48" s="17">
        <f t="shared" si="13"/>
        <v>329.2899220087147</v>
      </c>
    </row>
    <row r="49" spans="1:13" ht="12.75">
      <c r="A49" s="28">
        <v>1075</v>
      </c>
      <c r="B49" s="36">
        <v>7</v>
      </c>
      <c r="C49" s="36">
        <v>324</v>
      </c>
      <c r="D49" s="35">
        <f t="shared" si="8"/>
        <v>7</v>
      </c>
      <c r="E49" s="12">
        <f t="shared" si="7"/>
        <v>86.3</v>
      </c>
      <c r="F49" s="12">
        <f t="shared" si="9"/>
        <v>11</v>
      </c>
      <c r="G49" s="32">
        <f t="shared" si="10"/>
        <v>4.114850980374769</v>
      </c>
      <c r="H49" s="33">
        <f t="shared" si="11"/>
        <v>-984.5851490196253</v>
      </c>
      <c r="I49" s="31">
        <f t="shared" si="4"/>
        <v>-1070.8851490196253</v>
      </c>
      <c r="J49" s="31">
        <f t="shared" si="5"/>
        <v>-34.49108543463438</v>
      </c>
      <c r="K49" s="31">
        <f t="shared" si="6"/>
        <v>58.504315961378815</v>
      </c>
      <c r="L49" s="32">
        <f t="shared" si="12"/>
        <v>67.91457840970591</v>
      </c>
      <c r="M49" s="17">
        <f t="shared" si="13"/>
        <v>329.4786218412014</v>
      </c>
    </row>
    <row r="50" spans="1:13" ht="12.75">
      <c r="A50" s="28">
        <v>1100</v>
      </c>
      <c r="B50" s="36">
        <v>7.15</v>
      </c>
      <c r="C50" s="36">
        <v>325</v>
      </c>
      <c r="D50" s="35">
        <f t="shared" si="8"/>
        <v>7.250000000000001</v>
      </c>
      <c r="E50" s="12">
        <f t="shared" si="7"/>
        <v>86.3</v>
      </c>
      <c r="F50" s="12">
        <f t="shared" si="9"/>
        <v>11</v>
      </c>
      <c r="G50" s="32">
        <f t="shared" si="10"/>
        <v>4.307903177725592</v>
      </c>
      <c r="H50" s="33">
        <f t="shared" si="11"/>
        <v>-1009.3920968222744</v>
      </c>
      <c r="I50" s="31">
        <f t="shared" si="4"/>
        <v>-1095.6920968222744</v>
      </c>
      <c r="J50" s="31">
        <f t="shared" si="5"/>
        <v>-35.77699165646162</v>
      </c>
      <c r="K50" s="31">
        <f t="shared" si="6"/>
        <v>61.325979638237776</v>
      </c>
      <c r="L50" s="32">
        <f t="shared" si="12"/>
        <v>70.99907682904109</v>
      </c>
      <c r="M50" s="17">
        <f t="shared" si="13"/>
        <v>329.7411206496789</v>
      </c>
    </row>
    <row r="51" spans="1:13" ht="12.75">
      <c r="A51" s="28">
        <v>1125</v>
      </c>
      <c r="B51" s="36">
        <v>7.15</v>
      </c>
      <c r="C51" s="36">
        <v>325</v>
      </c>
      <c r="D51" s="35">
        <f t="shared" si="8"/>
        <v>7.250000000000001</v>
      </c>
      <c r="E51" s="12">
        <f t="shared" si="7"/>
        <v>86.3</v>
      </c>
      <c r="F51" s="12">
        <f t="shared" si="9"/>
        <v>11</v>
      </c>
      <c r="G51" s="32">
        <f t="shared" si="10"/>
        <v>4.5077794357327186</v>
      </c>
      <c r="H51" s="33">
        <f t="shared" si="11"/>
        <v>-1034.1922205642672</v>
      </c>
      <c r="I51" s="31">
        <f t="shared" si="4"/>
        <v>-1120.4922205642672</v>
      </c>
      <c r="J51" s="31">
        <f t="shared" si="5"/>
        <v>-37.06023528310997</v>
      </c>
      <c r="K51" s="31">
        <f t="shared" si="6"/>
        <v>64.20819201356818</v>
      </c>
      <c r="L51" s="32">
        <f t="shared" si="12"/>
        <v>74.13604360154856</v>
      </c>
      <c r="M51" s="17">
        <f t="shared" si="13"/>
        <v>330.00694849366084</v>
      </c>
    </row>
    <row r="52" spans="1:13" ht="12.75">
      <c r="A52" s="28">
        <v>1150</v>
      </c>
      <c r="B52" s="36">
        <v>7.3</v>
      </c>
      <c r="C52" s="36">
        <v>326</v>
      </c>
      <c r="D52" s="35">
        <f t="shared" si="8"/>
        <v>7.5</v>
      </c>
      <c r="E52" s="12">
        <f t="shared" si="7"/>
        <v>86.3</v>
      </c>
      <c r="F52" s="12">
        <f t="shared" si="9"/>
        <v>11</v>
      </c>
      <c r="G52" s="32">
        <f t="shared" si="10"/>
        <v>4.71459779418846</v>
      </c>
      <c r="H52" s="33">
        <f t="shared" si="11"/>
        <v>-1058.9854022058116</v>
      </c>
      <c r="I52" s="31">
        <f t="shared" si="4"/>
        <v>-1145.2854022058116</v>
      </c>
      <c r="J52" s="31">
        <f t="shared" si="5"/>
        <v>-38.33984981661988</v>
      </c>
      <c r="K52" s="31">
        <f t="shared" si="6"/>
        <v>67.15110396179615</v>
      </c>
      <c r="L52" s="32">
        <f t="shared" si="12"/>
        <v>77.32538294278874</v>
      </c>
      <c r="M52" s="17">
        <f t="shared" si="13"/>
        <v>330.27584048610424</v>
      </c>
    </row>
    <row r="53" spans="1:13" ht="12.75">
      <c r="A53" s="28">
        <v>1175</v>
      </c>
      <c r="B53" s="36">
        <v>8.15</v>
      </c>
      <c r="C53" s="36">
        <v>326</v>
      </c>
      <c r="D53" s="35">
        <f t="shared" si="8"/>
        <v>8.25</v>
      </c>
      <c r="E53" s="12">
        <f t="shared" si="7"/>
        <v>86.3</v>
      </c>
      <c r="F53" s="12">
        <f t="shared" si="9"/>
        <v>11</v>
      </c>
      <c r="G53" s="32">
        <f t="shared" si="10"/>
        <v>4.950364283099027</v>
      </c>
      <c r="H53" s="33">
        <f t="shared" si="11"/>
        <v>-1083.749635716901</v>
      </c>
      <c r="I53" s="31">
        <f t="shared" si="4"/>
        <v>-1170.0496357169009</v>
      </c>
      <c r="J53" s="31">
        <f t="shared" si="5"/>
        <v>-39.678224488678715</v>
      </c>
      <c r="K53" s="31">
        <f t="shared" si="6"/>
        <v>70.30411709932454</v>
      </c>
      <c r="L53" s="32">
        <f t="shared" si="12"/>
        <v>80.72812632341667</v>
      </c>
      <c r="M53" s="17">
        <f t="shared" si="13"/>
        <v>330.56049444794553</v>
      </c>
    </row>
    <row r="54" spans="1:13" ht="12.75">
      <c r="A54" s="28">
        <v>1200</v>
      </c>
      <c r="B54" s="36">
        <v>8.15</v>
      </c>
      <c r="C54" s="36">
        <v>325</v>
      </c>
      <c r="D54" s="35">
        <f t="shared" si="8"/>
        <v>8.25</v>
      </c>
      <c r="E54" s="12">
        <f t="shared" si="7"/>
        <v>86.3</v>
      </c>
      <c r="F54" s="12">
        <f t="shared" si="9"/>
        <v>11</v>
      </c>
      <c r="G54" s="32">
        <f t="shared" si="10"/>
        <v>5.2090796126072725</v>
      </c>
      <c r="H54" s="33">
        <f t="shared" si="11"/>
        <v>-1108.4909203873929</v>
      </c>
      <c r="I54" s="31">
        <f t="shared" si="4"/>
        <v>-1194.7909203873928</v>
      </c>
      <c r="J54" s="31">
        <f t="shared" si="5"/>
        <v>-41.10866322409434</v>
      </c>
      <c r="K54" s="31">
        <f t="shared" si="6"/>
        <v>73.59390096424822</v>
      </c>
      <c r="L54" s="32">
        <f t="shared" si="12"/>
        <v>84.29700143663226</v>
      </c>
      <c r="M54" s="17">
        <f t="shared" si="13"/>
        <v>330.81280245573674</v>
      </c>
    </row>
    <row r="55" spans="1:13" ht="12.75">
      <c r="A55" s="28">
        <v>1225</v>
      </c>
      <c r="B55" s="36">
        <v>8.3</v>
      </c>
      <c r="C55" s="36">
        <v>325</v>
      </c>
      <c r="D55" s="35">
        <f t="shared" si="8"/>
        <v>8.500000000000002</v>
      </c>
      <c r="E55" s="12">
        <f t="shared" si="7"/>
        <v>86.3</v>
      </c>
      <c r="F55" s="12">
        <f t="shared" si="9"/>
        <v>11</v>
      </c>
      <c r="G55" s="32">
        <f t="shared" si="10"/>
        <v>5.475680124233168</v>
      </c>
      <c r="H55" s="33">
        <f t="shared" si="11"/>
        <v>-1133.224319875767</v>
      </c>
      <c r="I55" s="31">
        <f t="shared" si="4"/>
        <v>-1219.5243198757669</v>
      </c>
      <c r="J55" s="31">
        <f t="shared" si="5"/>
        <v>-42.589706887124414</v>
      </c>
      <c r="K55" s="31">
        <f t="shared" si="6"/>
        <v>76.92037949517157</v>
      </c>
      <c r="L55" s="32">
        <f t="shared" si="12"/>
        <v>87.92398941365425</v>
      </c>
      <c r="M55" s="17">
        <f t="shared" si="13"/>
        <v>331.02733221520504</v>
      </c>
    </row>
    <row r="56" spans="1:13" ht="12.75">
      <c r="A56" s="28">
        <v>1250</v>
      </c>
      <c r="B56" s="36">
        <v>8.3</v>
      </c>
      <c r="C56" s="36">
        <v>326</v>
      </c>
      <c r="D56" s="35">
        <f t="shared" si="8"/>
        <v>8.500000000000002</v>
      </c>
      <c r="E56" s="12">
        <f t="shared" si="7"/>
        <v>86.3</v>
      </c>
      <c r="F56" s="12">
        <f t="shared" si="9"/>
        <v>11</v>
      </c>
      <c r="G56" s="32">
        <f t="shared" si="10"/>
        <v>5.750283540185247</v>
      </c>
      <c r="H56" s="33">
        <f t="shared" si="11"/>
        <v>-1157.949716459815</v>
      </c>
      <c r="I56" s="31">
        <f t="shared" si="4"/>
        <v>-1244.2497164598149</v>
      </c>
      <c r="J56" s="31">
        <f t="shared" si="5"/>
        <v>-44.06317851378245</v>
      </c>
      <c r="K56" s="31">
        <f t="shared" si="6"/>
        <v>80.30913223430512</v>
      </c>
      <c r="L56" s="32">
        <f t="shared" si="12"/>
        <v>91.603059015322</v>
      </c>
      <c r="M56" s="17">
        <f t="shared" si="13"/>
        <v>331.24776272569835</v>
      </c>
    </row>
    <row r="57" spans="1:13" ht="12.75">
      <c r="A57" s="28">
        <v>1275</v>
      </c>
      <c r="B57" s="36">
        <v>8.45</v>
      </c>
      <c r="C57" s="36">
        <v>326</v>
      </c>
      <c r="D57" s="35">
        <f t="shared" si="8"/>
        <v>8.749999999999998</v>
      </c>
      <c r="E57" s="12">
        <f t="shared" si="7"/>
        <v>86.3</v>
      </c>
      <c r="F57" s="12">
        <f t="shared" si="9"/>
        <v>11</v>
      </c>
      <c r="G57" s="32">
        <f t="shared" si="10"/>
        <v>6.033007544581061</v>
      </c>
      <c r="H57" s="33">
        <f t="shared" si="11"/>
        <v>-1182.666992455419</v>
      </c>
      <c r="I57" s="31">
        <f t="shared" si="4"/>
        <v>-1268.966992455419</v>
      </c>
      <c r="J57" s="31">
        <f t="shared" si="5"/>
        <v>-45.528095504620126</v>
      </c>
      <c r="K57" s="31">
        <f t="shared" si="6"/>
        <v>83.76026039290548</v>
      </c>
      <c r="L57" s="32">
        <f t="shared" si="12"/>
        <v>95.33408992257252</v>
      </c>
      <c r="M57" s="17">
        <f t="shared" si="13"/>
        <v>331.47359961860747</v>
      </c>
    </row>
    <row r="58" spans="1:13" ht="12.75">
      <c r="A58" s="28">
        <v>1300</v>
      </c>
      <c r="B58" s="36">
        <v>9</v>
      </c>
      <c r="C58" s="36">
        <v>328</v>
      </c>
      <c r="D58" s="35">
        <f t="shared" si="8"/>
        <v>9</v>
      </c>
      <c r="E58" s="12">
        <f t="shared" si="7"/>
        <v>86.3</v>
      </c>
      <c r="F58" s="12">
        <f t="shared" si="9"/>
        <v>11</v>
      </c>
      <c r="G58" s="32">
        <f t="shared" si="10"/>
        <v>6.332325623052569</v>
      </c>
      <c r="H58" s="33">
        <f t="shared" si="11"/>
        <v>-1207.3676743769474</v>
      </c>
      <c r="I58" s="31">
        <f t="shared" si="4"/>
        <v>-1293.6676743769474</v>
      </c>
      <c r="J58" s="31">
        <f t="shared" si="5"/>
        <v>-46.97294651212252</v>
      </c>
      <c r="K58" s="31">
        <f t="shared" si="6"/>
        <v>87.33639212671994</v>
      </c>
      <c r="L58" s="32">
        <f t="shared" si="12"/>
        <v>99.16704641030161</v>
      </c>
      <c r="M58" s="17">
        <f t="shared" si="13"/>
        <v>331.72688833346183</v>
      </c>
    </row>
    <row r="59" spans="1:13" ht="12.75">
      <c r="A59" s="28">
        <v>1325</v>
      </c>
      <c r="B59" s="36">
        <v>9.15</v>
      </c>
      <c r="C59" s="36">
        <v>328</v>
      </c>
      <c r="D59" s="35">
        <f t="shared" si="8"/>
        <v>9.25</v>
      </c>
      <c r="E59" s="12">
        <f t="shared" si="7"/>
        <v>86.3</v>
      </c>
      <c r="F59" s="12">
        <f t="shared" si="9"/>
        <v>11</v>
      </c>
      <c r="G59" s="32">
        <f t="shared" si="10"/>
        <v>6.648708040978288</v>
      </c>
      <c r="H59" s="33">
        <f t="shared" si="11"/>
        <v>-1232.0512919590217</v>
      </c>
      <c r="I59" s="31">
        <f t="shared" si="4"/>
        <v>-1318.3512919590216</v>
      </c>
      <c r="J59" s="31">
        <f t="shared" si="5"/>
        <v>-48.393775919879246</v>
      </c>
      <c r="K59" s="31">
        <f t="shared" si="6"/>
        <v>91.03777927966236</v>
      </c>
      <c r="L59" s="32">
        <f t="shared" si="12"/>
        <v>103.10109021710686</v>
      </c>
      <c r="M59" s="17">
        <f t="shared" si="13"/>
        <v>332.0058242979127</v>
      </c>
    </row>
    <row r="60" spans="1:13" ht="12.75">
      <c r="A60" s="28">
        <v>1350</v>
      </c>
      <c r="B60" s="36">
        <v>9.3</v>
      </c>
      <c r="C60" s="36">
        <v>327</v>
      </c>
      <c r="D60" s="35">
        <f t="shared" si="8"/>
        <v>9.500000000000002</v>
      </c>
      <c r="E60" s="12">
        <f t="shared" si="7"/>
        <v>86.3</v>
      </c>
      <c r="F60" s="12">
        <f t="shared" si="9"/>
        <v>11</v>
      </c>
      <c r="G60" s="32">
        <f t="shared" si="10"/>
        <v>6.9826247388563125</v>
      </c>
      <c r="H60" s="33">
        <f t="shared" si="11"/>
        <v>-1256.7173752611438</v>
      </c>
      <c r="I60" s="31">
        <f t="shared" si="4"/>
        <v>-1343.0173752611438</v>
      </c>
      <c r="J60" s="31">
        <f t="shared" si="5"/>
        <v>-49.886310690553046</v>
      </c>
      <c r="K60" s="31">
        <f t="shared" si="6"/>
        <v>94.8267995344392</v>
      </c>
      <c r="L60" s="32">
        <f t="shared" si="12"/>
        <v>107.1483359845551</v>
      </c>
      <c r="M60" s="17">
        <f t="shared" si="13"/>
        <v>332.25212104057084</v>
      </c>
    </row>
    <row r="61" spans="1:13" ht="12.75">
      <c r="A61" s="28">
        <v>1375</v>
      </c>
      <c r="B61" s="36">
        <v>9.45</v>
      </c>
      <c r="C61" s="36">
        <v>327</v>
      </c>
      <c r="D61" s="35">
        <f t="shared" si="8"/>
        <v>9.749999999999998</v>
      </c>
      <c r="E61" s="12">
        <f t="shared" si="7"/>
        <v>86.3</v>
      </c>
      <c r="F61" s="12">
        <f t="shared" si="9"/>
        <v>11</v>
      </c>
      <c r="G61" s="32">
        <f t="shared" si="10"/>
        <v>7.334545323357322</v>
      </c>
      <c r="H61" s="33">
        <f t="shared" si="11"/>
        <v>-1281.3654546766427</v>
      </c>
      <c r="I61" s="31">
        <f t="shared" si="4"/>
        <v>-1367.6654546766426</v>
      </c>
      <c r="J61" s="31">
        <f t="shared" si="5"/>
        <v>-51.45215644344422</v>
      </c>
      <c r="K61" s="31">
        <f t="shared" si="6"/>
        <v>98.70240377189788</v>
      </c>
      <c r="L61" s="32">
        <f t="shared" si="12"/>
        <v>111.30808107694347</v>
      </c>
      <c r="M61" s="17">
        <f t="shared" si="13"/>
        <v>332.4676108831093</v>
      </c>
    </row>
    <row r="62" spans="1:13" ht="12.75">
      <c r="A62" s="28">
        <v>1400</v>
      </c>
      <c r="B62" s="36">
        <v>9.3</v>
      </c>
      <c r="C62" s="36">
        <v>328</v>
      </c>
      <c r="D62" s="35">
        <f t="shared" si="8"/>
        <v>9.500000000000002</v>
      </c>
      <c r="E62" s="12">
        <f t="shared" si="7"/>
        <v>86.3</v>
      </c>
      <c r="F62" s="12">
        <f t="shared" si="9"/>
        <v>11</v>
      </c>
      <c r="G62" s="32">
        <f t="shared" si="10"/>
        <v>7.686465907858331</v>
      </c>
      <c r="H62" s="33">
        <f t="shared" si="11"/>
        <v>-1306.0135340921418</v>
      </c>
      <c r="I62" s="31">
        <f t="shared" si="4"/>
        <v>-1392.3135340921417</v>
      </c>
      <c r="J62" s="31">
        <f t="shared" si="5"/>
        <v>-52.9841219757713</v>
      </c>
      <c r="K62" s="31">
        <f t="shared" si="6"/>
        <v>102.59152484677028</v>
      </c>
      <c r="L62" s="32">
        <f t="shared" si="12"/>
        <v>115.46574449562475</v>
      </c>
      <c r="M62" s="17">
        <f t="shared" si="13"/>
        <v>332.68558661537793</v>
      </c>
    </row>
    <row r="63" spans="1:13" ht="12.75">
      <c r="A63" s="28">
        <v>1425</v>
      </c>
      <c r="B63" s="36">
        <v>10</v>
      </c>
      <c r="C63" s="36">
        <v>329</v>
      </c>
      <c r="D63" s="35">
        <f t="shared" si="8"/>
        <v>10</v>
      </c>
      <c r="E63" s="12">
        <f t="shared" si="7"/>
        <v>86.3</v>
      </c>
      <c r="F63" s="12">
        <f t="shared" si="9"/>
        <v>11</v>
      </c>
      <c r="G63" s="32">
        <f t="shared" si="10"/>
        <v>8.047564431406386</v>
      </c>
      <c r="H63" s="33">
        <f t="shared" si="11"/>
        <v>-1330.6524355685938</v>
      </c>
      <c r="I63" s="31">
        <f t="shared" si="4"/>
        <v>-1416.9524355685937</v>
      </c>
      <c r="J63" s="31">
        <f t="shared" si="5"/>
        <v>-54.46680813228523</v>
      </c>
      <c r="K63" s="31">
        <f t="shared" si="6"/>
        <v>106.55714910973018</v>
      </c>
      <c r="L63" s="32">
        <f t="shared" si="12"/>
        <v>119.67062803592385</v>
      </c>
      <c r="M63" s="17">
        <f t="shared" si="13"/>
        <v>332.9261013929758</v>
      </c>
    </row>
    <row r="64" spans="1:13" ht="12.75">
      <c r="A64" s="28">
        <v>1450</v>
      </c>
      <c r="B64" s="36">
        <v>11</v>
      </c>
      <c r="C64" s="36">
        <v>329</v>
      </c>
      <c r="D64" s="35">
        <f t="shared" si="8"/>
        <v>11</v>
      </c>
      <c r="E64" s="12">
        <f t="shared" si="7"/>
        <v>86.3</v>
      </c>
      <c r="F64" s="12">
        <f t="shared" si="9"/>
        <v>11</v>
      </c>
      <c r="G64" s="32">
        <f t="shared" si="10"/>
        <v>8.466191742307519</v>
      </c>
      <c r="H64" s="33">
        <f t="shared" si="11"/>
        <v>-1355.2338082576925</v>
      </c>
      <c r="I64" s="31">
        <f t="shared" si="4"/>
        <v>-1441.5338082576925</v>
      </c>
      <c r="J64" s="31">
        <f t="shared" si="5"/>
        <v>-56.02501364598155</v>
      </c>
      <c r="K64" s="31">
        <f t="shared" si="6"/>
        <v>110.83828357348051</v>
      </c>
      <c r="L64" s="32">
        <f t="shared" si="12"/>
        <v>124.19310471820768</v>
      </c>
      <c r="M64" s="17">
        <f t="shared" si="13"/>
        <v>333.18494174664124</v>
      </c>
    </row>
    <row r="65" spans="1:13" ht="12.75">
      <c r="A65" s="28">
        <v>1475</v>
      </c>
      <c r="B65" s="36">
        <v>10.3</v>
      </c>
      <c r="C65" s="36">
        <v>328</v>
      </c>
      <c r="D65" s="35">
        <f t="shared" si="8"/>
        <v>10.500000000000002</v>
      </c>
      <c r="E65" s="12">
        <f t="shared" si="7"/>
        <v>86.3</v>
      </c>
      <c r="F65" s="12">
        <f t="shared" si="9"/>
        <v>11</v>
      </c>
      <c r="G65" s="32">
        <f t="shared" si="10"/>
        <v>8.904931799169777</v>
      </c>
      <c r="H65" s="33">
        <f t="shared" si="11"/>
        <v>-1379.7950682008302</v>
      </c>
      <c r="I65" s="31">
        <f t="shared" si="4"/>
        <v>-1466.0950682008302</v>
      </c>
      <c r="J65" s="31">
        <f t="shared" si="5"/>
        <v>-57.65806600079569</v>
      </c>
      <c r="K65" s="31">
        <f t="shared" si="6"/>
        <v>115.20608050237422</v>
      </c>
      <c r="L65" s="32">
        <f t="shared" si="12"/>
        <v>128.82893137673557</v>
      </c>
      <c r="M65" s="17">
        <f t="shared" si="13"/>
        <v>333.4130601112942</v>
      </c>
    </row>
    <row r="66" spans="1:13" ht="12.75">
      <c r="A66" s="28">
        <v>1500</v>
      </c>
      <c r="B66" s="36">
        <v>10</v>
      </c>
      <c r="C66" s="36">
        <v>330</v>
      </c>
      <c r="D66" s="35">
        <f t="shared" si="8"/>
        <v>10</v>
      </c>
      <c r="E66" s="12">
        <f t="shared" si="7"/>
        <v>86.3</v>
      </c>
      <c r="F66" s="12">
        <f t="shared" si="9"/>
        <v>11</v>
      </c>
      <c r="G66" s="32">
        <f t="shared" si="10"/>
        <v>9.303914358012506</v>
      </c>
      <c r="H66" s="33">
        <f t="shared" si="11"/>
        <v>-1404.3960856419876</v>
      </c>
      <c r="I66" s="31">
        <f t="shared" si="4"/>
        <v>-1490.6960856419876</v>
      </c>
      <c r="J66" s="31">
        <f t="shared" si="5"/>
        <v>-59.17957292396672</v>
      </c>
      <c r="K66" s="31">
        <f t="shared" si="6"/>
        <v>119.38638641733048</v>
      </c>
      <c r="L66" s="32">
        <f t="shared" si="12"/>
        <v>133.24913175421162</v>
      </c>
      <c r="M66" s="17">
        <f t="shared" si="13"/>
        <v>333.6324848276317</v>
      </c>
    </row>
    <row r="67" spans="1:13" ht="12.75">
      <c r="A67" s="28">
        <v>1525</v>
      </c>
      <c r="B67" s="36">
        <v>9.45</v>
      </c>
      <c r="C67" s="36">
        <v>333</v>
      </c>
      <c r="D67" s="35">
        <f t="shared" si="8"/>
        <v>9.749999999999998</v>
      </c>
      <c r="E67" s="12">
        <f t="shared" si="7"/>
        <v>86.3</v>
      </c>
      <c r="F67" s="12">
        <f t="shared" si="9"/>
        <v>11</v>
      </c>
      <c r="G67" s="32">
        <f t="shared" si="10"/>
        <v>9.674308093039127</v>
      </c>
      <c r="H67" s="33">
        <f t="shared" si="11"/>
        <v>-1429.025691906961</v>
      </c>
      <c r="I67" s="31">
        <f t="shared" si="4"/>
        <v>-1515.3256919069609</v>
      </c>
      <c r="J67" s="31">
        <f t="shared" si="5"/>
        <v>-60.46884339280637</v>
      </c>
      <c r="K67" s="31">
        <f t="shared" si="6"/>
        <v>123.47542993514271</v>
      </c>
      <c r="L67" s="32">
        <f t="shared" si="12"/>
        <v>137.4869550864084</v>
      </c>
      <c r="M67" s="17">
        <f t="shared" si="13"/>
        <v>333.9079135280399</v>
      </c>
    </row>
    <row r="68" spans="1:13" ht="12.75">
      <c r="A68" s="28">
        <v>1550</v>
      </c>
      <c r="B68" s="36">
        <v>10</v>
      </c>
      <c r="C68" s="36">
        <v>337</v>
      </c>
      <c r="D68" s="35">
        <f t="shared" si="8"/>
        <v>10</v>
      </c>
      <c r="E68" s="12">
        <f t="shared" si="7"/>
        <v>86.3</v>
      </c>
      <c r="F68" s="12">
        <f t="shared" si="9"/>
        <v>11</v>
      </c>
      <c r="G68" s="32">
        <f t="shared" si="10"/>
        <v>10.044701828065747</v>
      </c>
      <c r="H68" s="33">
        <f t="shared" si="11"/>
        <v>-1453.6552981719342</v>
      </c>
      <c r="I68" s="31">
        <f t="shared" si="4"/>
        <v>-1539.9552981719341</v>
      </c>
      <c r="J68" s="31">
        <f t="shared" si="5"/>
        <v>-61.506078977475994</v>
      </c>
      <c r="K68" s="31">
        <f t="shared" si="6"/>
        <v>127.63555464172055</v>
      </c>
      <c r="L68" s="32">
        <f t="shared" si="12"/>
        <v>141.68215328644305</v>
      </c>
      <c r="M68" s="17">
        <f t="shared" si="13"/>
        <v>334.27112743645523</v>
      </c>
    </row>
    <row r="69" spans="1:13" ht="12.75">
      <c r="A69" s="28">
        <v>1575</v>
      </c>
      <c r="B69" s="36">
        <v>9.45</v>
      </c>
      <c r="C69" s="36">
        <v>344</v>
      </c>
      <c r="D69" s="35">
        <f t="shared" si="8"/>
        <v>9.749999999999998</v>
      </c>
      <c r="E69" s="12">
        <f t="shared" si="7"/>
        <v>86.3</v>
      </c>
      <c r="F69" s="12">
        <f t="shared" si="9"/>
        <v>11</v>
      </c>
      <c r="G69" s="32">
        <f t="shared" si="10"/>
        <v>10.415095563092368</v>
      </c>
      <c r="H69" s="33">
        <f t="shared" si="11"/>
        <v>-1478.2849044369077</v>
      </c>
      <c r="I69" s="31">
        <f t="shared" si="4"/>
        <v>-1564.5849044369077</v>
      </c>
      <c r="J69" s="31">
        <f t="shared" si="5"/>
        <v>-62.13980905218737</v>
      </c>
      <c r="K69" s="31">
        <f t="shared" si="6"/>
        <v>131.8759415845349</v>
      </c>
      <c r="L69" s="32">
        <f t="shared" si="12"/>
        <v>145.78278306387887</v>
      </c>
      <c r="M69" s="17">
        <f t="shared" si="13"/>
        <v>334.77023439813115</v>
      </c>
    </row>
    <row r="70" spans="1:13" ht="12.75">
      <c r="A70" s="28">
        <v>1600</v>
      </c>
      <c r="B70" s="36">
        <v>9.3</v>
      </c>
      <c r="C70" s="36">
        <v>344</v>
      </c>
      <c r="D70" s="35">
        <f t="shared" si="8"/>
        <v>9.500000000000002</v>
      </c>
      <c r="E70" s="12">
        <f t="shared" si="7"/>
        <v>86.3</v>
      </c>
      <c r="F70" s="12">
        <f t="shared" si="9"/>
        <v>11</v>
      </c>
      <c r="G70" s="32">
        <f aca="true" t="shared" si="14" ref="G70:G101">(A70-A69)-(A70-A69)*COS(RADIANS((D69+D70)/2))+G69</f>
        <v>10.767016147593377</v>
      </c>
      <c r="H70" s="33">
        <f aca="true" t="shared" si="15" ref="H70:H101">E70-A70+G70</f>
        <v>-1502.9329838524068</v>
      </c>
      <c r="I70" s="31">
        <f t="shared" si="4"/>
        <v>-1589.2329838524067</v>
      </c>
      <c r="J70" s="31">
        <f t="shared" si="5"/>
        <v>-62.50411777504526</v>
      </c>
      <c r="K70" s="31">
        <f t="shared" si="6"/>
        <v>136.04000934115277</v>
      </c>
      <c r="L70" s="32">
        <f aca="true" t="shared" si="16" ref="L70:L101">SQRT(POWER(K70,2)+POWER(J70,2))</f>
        <v>149.7118862361224</v>
      </c>
      <c r="M70" s="17">
        <f aca="true" t="shared" si="17" ref="M70:M101">IF(L70=0,0,ABS(IF(J70&lt;=0,360,0)-DEGREES(ACOS(K70/L70))))</f>
        <v>335.3233981278672</v>
      </c>
    </row>
    <row r="71" spans="1:13" ht="12.75">
      <c r="A71" s="28">
        <v>1625</v>
      </c>
      <c r="B71" s="36">
        <v>11</v>
      </c>
      <c r="C71" s="36">
        <v>346</v>
      </c>
      <c r="D71" s="35">
        <f aca="true" t="shared" si="18" ref="D71:D133">(B71-INT(B71))/0.6+INT(B71)</f>
        <v>11</v>
      </c>
      <c r="E71" s="12">
        <f t="shared" si="7"/>
        <v>86.3</v>
      </c>
      <c r="F71" s="12">
        <f t="shared" si="9"/>
        <v>11</v>
      </c>
      <c r="G71" s="32">
        <f t="shared" si="14"/>
        <v>11.165998706436106</v>
      </c>
      <c r="H71" s="33">
        <f t="shared" si="15"/>
        <v>-1527.534001293564</v>
      </c>
      <c r="I71" s="31">
        <f aca="true" t="shared" si="19" ref="I71:I133">H71-E$6</f>
        <v>-1613.834001293564</v>
      </c>
      <c r="J71" s="31">
        <f aca="true" t="shared" si="20" ref="J71:J133">IF(C71=0,J70,(A71-A70)*SIN(RADIANS((D70+D71)/2))*SIN(RADIANS((C70+C71)/2+F71))+J70)</f>
        <v>-62.81443563148983</v>
      </c>
      <c r="K71" s="31">
        <f aca="true" t="shared" si="21" ref="K71:K133">IF(C71=0,K70,(A71-A70)*SIN(RADIANS((D70+D71)/2))*COS(RADIANS((C70+C71)/2+F71))+K70)</f>
        <v>140.47776143966473</v>
      </c>
      <c r="L71" s="32">
        <f t="shared" si="16"/>
        <v>153.88195080256142</v>
      </c>
      <c r="M71" s="17">
        <f t="shared" si="17"/>
        <v>335.908260397023</v>
      </c>
    </row>
    <row r="72" spans="1:13" ht="12.75">
      <c r="A72" s="28">
        <v>1650</v>
      </c>
      <c r="B72" s="36">
        <v>11.45</v>
      </c>
      <c r="C72" s="36">
        <v>348</v>
      </c>
      <c r="D72" s="35">
        <f t="shared" si="18"/>
        <v>11.749999999999998</v>
      </c>
      <c r="E72" s="12">
        <f aca="true" t="shared" si="22" ref="E72:E133">E71</f>
        <v>86.3</v>
      </c>
      <c r="F72" s="12">
        <f aca="true" t="shared" si="23" ref="F72:F133">F71</f>
        <v>11</v>
      </c>
      <c r="G72" s="32">
        <f t="shared" si="14"/>
        <v>11.657065566721187</v>
      </c>
      <c r="H72" s="33">
        <f t="shared" si="15"/>
        <v>-1552.0429344332788</v>
      </c>
      <c r="I72" s="31">
        <f t="shared" si="19"/>
        <v>-1638.3429344332787</v>
      </c>
      <c r="J72" s="31">
        <f t="shared" si="20"/>
        <v>-62.98651597375639</v>
      </c>
      <c r="K72" s="31">
        <f t="shared" si="21"/>
        <v>145.40549770582075</v>
      </c>
      <c r="L72" s="32">
        <f t="shared" si="16"/>
        <v>158.46154094161054</v>
      </c>
      <c r="M72" s="17">
        <f t="shared" si="17"/>
        <v>336.5787828728614</v>
      </c>
    </row>
    <row r="73" spans="1:13" ht="12.75">
      <c r="A73" s="28">
        <v>1675</v>
      </c>
      <c r="B73" s="36">
        <v>12</v>
      </c>
      <c r="C73" s="36">
        <v>346</v>
      </c>
      <c r="D73" s="35">
        <f t="shared" si="18"/>
        <v>12</v>
      </c>
      <c r="E73" s="12">
        <f t="shared" si="22"/>
        <v>86.3</v>
      </c>
      <c r="F73" s="12">
        <f t="shared" si="23"/>
        <v>11</v>
      </c>
      <c r="G73" s="32">
        <f t="shared" si="14"/>
        <v>12.192093929197728</v>
      </c>
      <c r="H73" s="33">
        <f t="shared" si="15"/>
        <v>-1576.5079060708024</v>
      </c>
      <c r="I73" s="31">
        <f t="shared" si="19"/>
        <v>-1662.8079060708023</v>
      </c>
      <c r="J73" s="31">
        <f t="shared" si="20"/>
        <v>-63.16605400090648</v>
      </c>
      <c r="K73" s="31">
        <f t="shared" si="21"/>
        <v>150.54679412520562</v>
      </c>
      <c r="L73" s="32">
        <f t="shared" si="16"/>
        <v>163.26140878793885</v>
      </c>
      <c r="M73" s="17">
        <f t="shared" si="17"/>
        <v>337.23817285465054</v>
      </c>
    </row>
    <row r="74" spans="1:13" ht="12.75">
      <c r="A74" s="28">
        <v>1700</v>
      </c>
      <c r="B74" s="36">
        <v>12.15</v>
      </c>
      <c r="C74" s="36">
        <v>344</v>
      </c>
      <c r="D74" s="35">
        <f t="shared" si="18"/>
        <v>12.25</v>
      </c>
      <c r="E74" s="12">
        <f t="shared" si="22"/>
        <v>86.3</v>
      </c>
      <c r="F74" s="12">
        <f t="shared" si="23"/>
        <v>11</v>
      </c>
      <c r="G74" s="32">
        <f t="shared" si="14"/>
        <v>12.749801920921577</v>
      </c>
      <c r="H74" s="33">
        <f t="shared" si="15"/>
        <v>-1600.9501980790785</v>
      </c>
      <c r="I74" s="31">
        <f t="shared" si="19"/>
        <v>-1687.2501980790785</v>
      </c>
      <c r="J74" s="31">
        <f t="shared" si="20"/>
        <v>-63.532354280367386</v>
      </c>
      <c r="K74" s="31">
        <f t="shared" si="21"/>
        <v>155.78513217151638</v>
      </c>
      <c r="L74" s="32">
        <f t="shared" si="16"/>
        <v>168.24199073389184</v>
      </c>
      <c r="M74" s="17">
        <f t="shared" si="17"/>
        <v>337.8133630344599</v>
      </c>
    </row>
    <row r="75" spans="1:13" ht="12.75">
      <c r="A75" s="28">
        <v>1725</v>
      </c>
      <c r="B75" s="36">
        <v>13</v>
      </c>
      <c r="C75" s="36">
        <v>345</v>
      </c>
      <c r="D75" s="35">
        <f t="shared" si="18"/>
        <v>13</v>
      </c>
      <c r="E75" s="12">
        <f t="shared" si="22"/>
        <v>86.3</v>
      </c>
      <c r="F75" s="12">
        <f t="shared" si="23"/>
        <v>11</v>
      </c>
      <c r="G75" s="32">
        <f t="shared" si="14"/>
        <v>13.354264768514174</v>
      </c>
      <c r="H75" s="33">
        <f t="shared" si="15"/>
        <v>-1625.3457352314858</v>
      </c>
      <c r="I75" s="31">
        <f t="shared" si="19"/>
        <v>-1711.6457352314858</v>
      </c>
      <c r="J75" s="31">
        <f t="shared" si="20"/>
        <v>-63.961072520272126</v>
      </c>
      <c r="K75" s="31">
        <f t="shared" si="21"/>
        <v>161.2325139018785</v>
      </c>
      <c r="L75" s="32">
        <f t="shared" si="16"/>
        <v>173.45588008788562</v>
      </c>
      <c r="M75" s="17">
        <f t="shared" si="17"/>
        <v>338.36173115477123</v>
      </c>
    </row>
    <row r="76" spans="1:13" ht="12.75">
      <c r="A76" s="28">
        <v>1750</v>
      </c>
      <c r="B76" s="36">
        <v>14.3</v>
      </c>
      <c r="C76" s="36">
        <v>344</v>
      </c>
      <c r="D76" s="35">
        <f t="shared" si="18"/>
        <v>14.500000000000002</v>
      </c>
      <c r="E76" s="12">
        <f t="shared" si="22"/>
        <v>86.3</v>
      </c>
      <c r="F76" s="12">
        <f t="shared" si="23"/>
        <v>11</v>
      </c>
      <c r="G76" s="32">
        <f t="shared" si="14"/>
        <v>14.070713023182638</v>
      </c>
      <c r="H76" s="33">
        <f t="shared" si="15"/>
        <v>-1649.6292869768174</v>
      </c>
      <c r="I76" s="31">
        <f t="shared" si="19"/>
        <v>-1735.9292869768174</v>
      </c>
      <c r="J76" s="31">
        <f t="shared" si="20"/>
        <v>-64.42728802475156</v>
      </c>
      <c r="K76" s="31">
        <f t="shared" si="21"/>
        <v>167.1563435529732</v>
      </c>
      <c r="L76" s="32">
        <f t="shared" si="16"/>
        <v>179.14273256882038</v>
      </c>
      <c r="M76" s="17">
        <f t="shared" si="17"/>
        <v>338.92177552976085</v>
      </c>
    </row>
    <row r="77" spans="1:13" ht="12.75">
      <c r="A77" s="28">
        <v>1775</v>
      </c>
      <c r="B77" s="36">
        <v>15</v>
      </c>
      <c r="C77" s="36">
        <v>346</v>
      </c>
      <c r="D77" s="35">
        <f t="shared" si="18"/>
        <v>15</v>
      </c>
      <c r="E77" s="12">
        <f t="shared" si="22"/>
        <v>86.3</v>
      </c>
      <c r="F77" s="12">
        <f t="shared" si="23"/>
        <v>11</v>
      </c>
      <c r="G77" s="32">
        <f t="shared" si="14"/>
        <v>14.89456455033406</v>
      </c>
      <c r="H77" s="33">
        <f t="shared" si="15"/>
        <v>-1673.805435449666</v>
      </c>
      <c r="I77" s="31">
        <f t="shared" si="19"/>
        <v>-1760.105435449666</v>
      </c>
      <c r="J77" s="31">
        <f t="shared" si="20"/>
        <v>-64.87129137763162</v>
      </c>
      <c r="K77" s="31">
        <f t="shared" si="21"/>
        <v>173.5058873193719</v>
      </c>
      <c r="L77" s="32">
        <f t="shared" si="16"/>
        <v>185.236544395225</v>
      </c>
      <c r="M77" s="17">
        <f t="shared" si="17"/>
        <v>339.4999715177257</v>
      </c>
    </row>
    <row r="78" spans="1:13" ht="12.75">
      <c r="A78" s="28">
        <v>1800</v>
      </c>
      <c r="B78" s="36">
        <v>15.15</v>
      </c>
      <c r="C78" s="36">
        <v>346</v>
      </c>
      <c r="D78" s="35">
        <f t="shared" si="18"/>
        <v>15.25</v>
      </c>
      <c r="E78" s="12">
        <f t="shared" si="22"/>
        <v>86.3</v>
      </c>
      <c r="F78" s="12">
        <f t="shared" si="23"/>
        <v>11</v>
      </c>
      <c r="G78" s="32">
        <f t="shared" si="14"/>
        <v>15.760592739287837</v>
      </c>
      <c r="H78" s="33">
        <f t="shared" si="15"/>
        <v>-1697.9394072607122</v>
      </c>
      <c r="I78" s="31">
        <f t="shared" si="19"/>
        <v>-1784.2394072607121</v>
      </c>
      <c r="J78" s="31">
        <f t="shared" si="20"/>
        <v>-65.21268634446268</v>
      </c>
      <c r="K78" s="31">
        <f t="shared" si="21"/>
        <v>180.02009134597782</v>
      </c>
      <c r="L78" s="32">
        <f t="shared" si="16"/>
        <v>191.4678243164513</v>
      </c>
      <c r="M78" s="17">
        <f t="shared" si="17"/>
        <v>340.08696579403545</v>
      </c>
    </row>
    <row r="79" spans="1:13" ht="12.75">
      <c r="A79" s="28">
        <v>1825</v>
      </c>
      <c r="B79" s="36">
        <v>15.3</v>
      </c>
      <c r="C79" s="36">
        <v>348</v>
      </c>
      <c r="D79" s="35">
        <f t="shared" si="18"/>
        <v>15.500000000000002</v>
      </c>
      <c r="E79" s="12">
        <f t="shared" si="22"/>
        <v>86.3</v>
      </c>
      <c r="F79" s="12">
        <f t="shared" si="23"/>
        <v>11</v>
      </c>
      <c r="G79" s="32">
        <f t="shared" si="14"/>
        <v>16.655313160029607</v>
      </c>
      <c r="H79" s="33">
        <f t="shared" si="15"/>
        <v>-1722.0446868399704</v>
      </c>
      <c r="I79" s="31">
        <f t="shared" si="19"/>
        <v>-1808.3446868399703</v>
      </c>
      <c r="J79" s="31">
        <f t="shared" si="20"/>
        <v>-65.44401366781013</v>
      </c>
      <c r="K79" s="31">
        <f t="shared" si="21"/>
        <v>186.64443916861433</v>
      </c>
      <c r="L79" s="32">
        <f t="shared" si="16"/>
        <v>197.78540289293113</v>
      </c>
      <c r="M79" s="17">
        <f t="shared" si="17"/>
        <v>340.6775640885584</v>
      </c>
    </row>
    <row r="80" spans="1:13" ht="12.75">
      <c r="A80" s="28">
        <v>1850</v>
      </c>
      <c r="B80" s="36">
        <v>15.45</v>
      </c>
      <c r="C80" s="36">
        <v>347</v>
      </c>
      <c r="D80" s="35">
        <f t="shared" si="18"/>
        <v>15.749999999999998</v>
      </c>
      <c r="E80" s="12">
        <f t="shared" si="22"/>
        <v>86.3</v>
      </c>
      <c r="F80" s="12">
        <f t="shared" si="23"/>
        <v>11</v>
      </c>
      <c r="G80" s="32">
        <f t="shared" si="14"/>
        <v>17.57918474233554</v>
      </c>
      <c r="H80" s="33">
        <f t="shared" si="15"/>
        <v>-1746.1208152576646</v>
      </c>
      <c r="I80" s="31">
        <f t="shared" si="19"/>
        <v>-1832.4208152576646</v>
      </c>
      <c r="J80" s="31">
        <f t="shared" si="20"/>
        <v>-65.62027618454947</v>
      </c>
      <c r="K80" s="31">
        <f t="shared" si="21"/>
        <v>193.3756331147057</v>
      </c>
      <c r="L80" s="32">
        <f t="shared" si="16"/>
        <v>204.20616084988671</v>
      </c>
      <c r="M80" s="17">
        <f t="shared" si="17"/>
        <v>341.25582016822443</v>
      </c>
    </row>
    <row r="81" spans="1:13" ht="12.75">
      <c r="A81" s="28">
        <v>1875</v>
      </c>
      <c r="B81" s="36">
        <v>15</v>
      </c>
      <c r="C81" s="36">
        <v>348</v>
      </c>
      <c r="D81" s="35">
        <f t="shared" si="18"/>
        <v>15</v>
      </c>
      <c r="E81" s="12">
        <f t="shared" si="22"/>
        <v>86.3</v>
      </c>
      <c r="F81" s="12">
        <f t="shared" si="23"/>
        <v>11</v>
      </c>
      <c r="G81" s="32">
        <f t="shared" si="14"/>
        <v>18.47390516307731</v>
      </c>
      <c r="H81" s="33">
        <f t="shared" si="15"/>
        <v>-1770.2260948369228</v>
      </c>
      <c r="I81" s="31">
        <f t="shared" si="19"/>
        <v>-1856.5260948369228</v>
      </c>
      <c r="J81" s="31">
        <f t="shared" si="20"/>
        <v>-65.79378709323346</v>
      </c>
      <c r="K81" s="31">
        <f t="shared" si="21"/>
        <v>200.0017473885742</v>
      </c>
      <c r="L81" s="32">
        <f t="shared" si="16"/>
        <v>210.54577026991728</v>
      </c>
      <c r="M81" s="17">
        <f t="shared" si="17"/>
        <v>341.7905490870292</v>
      </c>
    </row>
    <row r="82" spans="1:13" ht="12.75">
      <c r="A82" s="28">
        <v>1900</v>
      </c>
      <c r="B82" s="36">
        <v>14.15</v>
      </c>
      <c r="C82" s="36">
        <v>347</v>
      </c>
      <c r="D82" s="35">
        <f t="shared" si="18"/>
        <v>14.25</v>
      </c>
      <c r="E82" s="12">
        <f t="shared" si="22"/>
        <v>86.3</v>
      </c>
      <c r="F82" s="12">
        <f t="shared" si="23"/>
        <v>11</v>
      </c>
      <c r="G82" s="32">
        <f t="shared" si="14"/>
        <v>19.283927854070814</v>
      </c>
      <c r="H82" s="33">
        <f t="shared" si="15"/>
        <v>-1794.4160721459293</v>
      </c>
      <c r="I82" s="31">
        <f t="shared" si="19"/>
        <v>-1880.7160721459293</v>
      </c>
      <c r="J82" s="31">
        <f t="shared" si="20"/>
        <v>-65.95902356722594</v>
      </c>
      <c r="K82" s="31">
        <f t="shared" si="21"/>
        <v>206.31187375002</v>
      </c>
      <c r="L82" s="32">
        <f t="shared" si="16"/>
        <v>216.59912751483108</v>
      </c>
      <c r="M82" s="17">
        <f t="shared" si="17"/>
        <v>342.270640260696</v>
      </c>
    </row>
    <row r="83" spans="1:13" ht="12.75">
      <c r="A83" s="28">
        <v>1925</v>
      </c>
      <c r="B83" s="36">
        <v>13.3</v>
      </c>
      <c r="C83" s="36">
        <v>348</v>
      </c>
      <c r="D83" s="35">
        <f t="shared" si="18"/>
        <v>13.500000000000002</v>
      </c>
      <c r="E83" s="12">
        <f t="shared" si="22"/>
        <v>86.3</v>
      </c>
      <c r="F83" s="12">
        <f t="shared" si="23"/>
        <v>11</v>
      </c>
      <c r="G83" s="32">
        <f t="shared" si="14"/>
        <v>20.013397643397614</v>
      </c>
      <c r="H83" s="33">
        <f t="shared" si="15"/>
        <v>-1818.6866023566024</v>
      </c>
      <c r="I83" s="31">
        <f t="shared" si="19"/>
        <v>-1904.9866023566024</v>
      </c>
      <c r="J83" s="31">
        <f t="shared" si="20"/>
        <v>-66.11595729410773</v>
      </c>
      <c r="K83" s="31">
        <f t="shared" si="21"/>
        <v>212.30493099137573</v>
      </c>
      <c r="L83" s="32">
        <f t="shared" si="16"/>
        <v>222.36165031805527</v>
      </c>
      <c r="M83" s="17">
        <f t="shared" si="17"/>
        <v>342.70237774010377</v>
      </c>
    </row>
    <row r="84" spans="1:13" ht="12.75">
      <c r="A84" s="28">
        <v>1950</v>
      </c>
      <c r="B84" s="36">
        <v>12.45</v>
      </c>
      <c r="C84" s="36">
        <v>348</v>
      </c>
      <c r="D84" s="35">
        <f t="shared" si="18"/>
        <v>12.749999999999998</v>
      </c>
      <c r="E84" s="12">
        <f t="shared" si="22"/>
        <v>86.3</v>
      </c>
      <c r="F84" s="12">
        <f t="shared" si="23"/>
        <v>11</v>
      </c>
      <c r="G84" s="32">
        <f t="shared" si="14"/>
        <v>20.66647316146427</v>
      </c>
      <c r="H84" s="33">
        <f t="shared" si="15"/>
        <v>-1843.0335268385359</v>
      </c>
      <c r="I84" s="31">
        <f t="shared" si="19"/>
        <v>-1929.3335268385358</v>
      </c>
      <c r="J84" s="31">
        <f t="shared" si="20"/>
        <v>-66.21503297497611</v>
      </c>
      <c r="K84" s="31">
        <f t="shared" si="21"/>
        <v>217.98097294686684</v>
      </c>
      <c r="L84" s="32">
        <f t="shared" si="16"/>
        <v>227.81601163820744</v>
      </c>
      <c r="M84" s="17">
        <f t="shared" si="17"/>
        <v>343.10304415352795</v>
      </c>
    </row>
    <row r="85" spans="1:13" ht="12.75">
      <c r="A85" s="28">
        <v>1975</v>
      </c>
      <c r="B85" s="36">
        <v>12.15</v>
      </c>
      <c r="C85" s="36">
        <v>349</v>
      </c>
      <c r="D85" s="35">
        <f t="shared" si="18"/>
        <v>12.25</v>
      </c>
      <c r="E85" s="12">
        <f t="shared" si="22"/>
        <v>86.3</v>
      </c>
      <c r="F85" s="12">
        <f t="shared" si="23"/>
        <v>11</v>
      </c>
      <c r="G85" s="32">
        <f>(A85-A84)-(A85-A84)*COS(RADIANS((D84+D85)/2))+G84</f>
        <v>21.259072983465938</v>
      </c>
      <c r="H85" s="33">
        <f t="shared" si="15"/>
        <v>-1867.440927016534</v>
      </c>
      <c r="I85" s="31">
        <f t="shared" si="19"/>
        <v>-1953.740927016534</v>
      </c>
      <c r="J85" s="31">
        <f t="shared" si="20"/>
        <v>-66.26225217433324</v>
      </c>
      <c r="K85" s="31">
        <f t="shared" si="21"/>
        <v>223.39175726138714</v>
      </c>
      <c r="L85" s="32">
        <f t="shared" si="16"/>
        <v>233.01193805370886</v>
      </c>
      <c r="M85" s="17">
        <f t="shared" si="17"/>
        <v>343.47863982100114</v>
      </c>
    </row>
    <row r="86" spans="1:13" ht="12.75">
      <c r="A86" s="28">
        <v>2000</v>
      </c>
      <c r="B86" s="36">
        <v>11.3</v>
      </c>
      <c r="C86" s="36">
        <v>349</v>
      </c>
      <c r="D86" s="35">
        <f t="shared" si="18"/>
        <v>11.500000000000002</v>
      </c>
      <c r="E86" s="12">
        <f t="shared" si="22"/>
        <v>86.3</v>
      </c>
      <c r="F86" s="12">
        <f t="shared" si="23"/>
        <v>11</v>
      </c>
      <c r="G86" s="32">
        <f t="shared" si="14"/>
        <v>21.79410134594248</v>
      </c>
      <c r="H86" s="33">
        <f>E86-A86+G86</f>
        <v>-1891.9058986540576</v>
      </c>
      <c r="I86" s="31">
        <f t="shared" si="19"/>
        <v>-1978.2058986540576</v>
      </c>
      <c r="J86" s="31">
        <f t="shared" si="20"/>
        <v>-66.26225217433324</v>
      </c>
      <c r="K86" s="31">
        <f t="shared" si="21"/>
        <v>228.536187528693</v>
      </c>
      <c r="L86" s="32">
        <f t="shared" si="16"/>
        <v>237.94847146675448</v>
      </c>
      <c r="M86" s="17">
        <f t="shared" si="17"/>
        <v>343.83090340933893</v>
      </c>
    </row>
    <row r="87" spans="1:13" ht="12.75">
      <c r="A87" s="28">
        <v>2025</v>
      </c>
      <c r="B87" s="36">
        <v>10.3</v>
      </c>
      <c r="C87" s="36">
        <v>351</v>
      </c>
      <c r="D87" s="35">
        <f t="shared" si="18"/>
        <v>10.500000000000002</v>
      </c>
      <c r="E87" s="12">
        <f t="shared" si="22"/>
        <v>86.3</v>
      </c>
      <c r="F87" s="12">
        <f t="shared" si="23"/>
        <v>11</v>
      </c>
      <c r="G87" s="32">
        <f t="shared" si="14"/>
        <v>22.25342175975088</v>
      </c>
      <c r="H87" s="33">
        <f t="shared" si="15"/>
        <v>-1916.4465782402492</v>
      </c>
      <c r="I87" s="31">
        <f t="shared" si="19"/>
        <v>-2002.7465782402492</v>
      </c>
      <c r="J87" s="31">
        <f t="shared" si="20"/>
        <v>-66.17900027085321</v>
      </c>
      <c r="K87" s="31">
        <f t="shared" si="21"/>
        <v>233.30568588475163</v>
      </c>
      <c r="L87" s="32">
        <f t="shared" si="16"/>
        <v>242.5102124509481</v>
      </c>
      <c r="M87" s="17">
        <f t="shared" si="17"/>
        <v>344.1635932960734</v>
      </c>
    </row>
    <row r="88" spans="1:13" ht="12.75">
      <c r="A88" s="28">
        <v>2050</v>
      </c>
      <c r="B88" s="36">
        <v>9.45</v>
      </c>
      <c r="C88" s="36">
        <v>353</v>
      </c>
      <c r="D88" s="35">
        <f t="shared" si="18"/>
        <v>9.749999999999998</v>
      </c>
      <c r="E88" s="12">
        <f t="shared" si="22"/>
        <v>86.3</v>
      </c>
      <c r="F88" s="12">
        <f t="shared" si="23"/>
        <v>11</v>
      </c>
      <c r="G88" s="32">
        <f t="shared" si="14"/>
        <v>22.64275755750359</v>
      </c>
      <c r="H88" s="33">
        <f t="shared" si="15"/>
        <v>-1941.0572424424965</v>
      </c>
      <c r="I88" s="31">
        <f t="shared" si="19"/>
        <v>-2027.3572424424965</v>
      </c>
      <c r="J88" s="31">
        <f t="shared" si="20"/>
        <v>-65.94898861049529</v>
      </c>
      <c r="K88" s="31">
        <f t="shared" si="21"/>
        <v>237.69456981581234</v>
      </c>
      <c r="L88" s="32">
        <f t="shared" si="16"/>
        <v>246.67382840234862</v>
      </c>
      <c r="M88" s="17">
        <f t="shared" si="17"/>
        <v>344.4931844135318</v>
      </c>
    </row>
    <row r="89" spans="1:13" ht="12.75">
      <c r="A89" s="28">
        <v>2075</v>
      </c>
      <c r="B89" s="36">
        <v>9.3</v>
      </c>
      <c r="C89" s="36">
        <v>355</v>
      </c>
      <c r="D89" s="35">
        <f t="shared" si="18"/>
        <v>9.500000000000002</v>
      </c>
      <c r="E89" s="12">
        <f t="shared" si="22"/>
        <v>86.3</v>
      </c>
      <c r="F89" s="12">
        <f t="shared" si="23"/>
        <v>11</v>
      </c>
      <c r="G89" s="32">
        <f t="shared" si="14"/>
        <v>22.9946781420046</v>
      </c>
      <c r="H89" s="33">
        <f t="shared" si="15"/>
        <v>-1965.7053218579954</v>
      </c>
      <c r="I89" s="31">
        <f t="shared" si="19"/>
        <v>-2052.0053218579956</v>
      </c>
      <c r="J89" s="31">
        <f t="shared" si="20"/>
        <v>-65.5846798876374</v>
      </c>
      <c r="K89" s="31">
        <f t="shared" si="21"/>
        <v>241.8586375724302</v>
      </c>
      <c r="L89" s="32">
        <f t="shared" si="16"/>
        <v>250.59319784135408</v>
      </c>
      <c r="M89" s="17">
        <f t="shared" si="17"/>
        <v>344.82799010492283</v>
      </c>
    </row>
    <row r="90" spans="1:13" ht="12.75">
      <c r="A90">
        <v>0</v>
      </c>
      <c r="B90">
        <v>0</v>
      </c>
      <c r="C90">
        <v>0</v>
      </c>
      <c r="D90" s="35">
        <f t="shared" si="18"/>
        <v>0</v>
      </c>
      <c r="E90" s="12">
        <f t="shared" si="22"/>
        <v>86.3</v>
      </c>
      <c r="F90" s="12">
        <f t="shared" si="23"/>
        <v>11</v>
      </c>
      <c r="G90" s="32">
        <f t="shared" si="14"/>
        <v>15.868095824859378</v>
      </c>
      <c r="H90" s="33">
        <f t="shared" si="15"/>
        <v>102.16809582485938</v>
      </c>
      <c r="I90" s="31">
        <f t="shared" si="19"/>
        <v>15.868095824859381</v>
      </c>
      <c r="J90" s="31">
        <f t="shared" si="20"/>
        <v>-65.5846798876374</v>
      </c>
      <c r="K90" s="31">
        <f t="shared" si="21"/>
        <v>241.8586375724302</v>
      </c>
      <c r="L90" s="32">
        <f t="shared" si="16"/>
        <v>250.59319784135408</v>
      </c>
      <c r="M90" s="17">
        <f t="shared" si="17"/>
        <v>344.82799010492283</v>
      </c>
    </row>
    <row r="91" spans="1:13" ht="12.75">
      <c r="A91">
        <v>50</v>
      </c>
      <c r="B91">
        <v>0.3</v>
      </c>
      <c r="C91">
        <v>0</v>
      </c>
      <c r="D91" s="35">
        <f t="shared" si="18"/>
        <v>0.5</v>
      </c>
      <c r="E91" s="12">
        <f t="shared" si="22"/>
        <v>86.3</v>
      </c>
      <c r="F91" s="12">
        <f t="shared" si="23"/>
        <v>11</v>
      </c>
      <c r="G91" s="32">
        <f t="shared" si="14"/>
        <v>15.868571788822653</v>
      </c>
      <c r="H91" s="33">
        <f t="shared" si="15"/>
        <v>52.168571788822646</v>
      </c>
      <c r="I91" s="31">
        <f t="shared" si="19"/>
        <v>-34.13142821117735</v>
      </c>
      <c r="J91" s="31">
        <f t="shared" si="20"/>
        <v>-65.5846798876374</v>
      </c>
      <c r="K91" s="31">
        <f t="shared" si="21"/>
        <v>241.8586375724302</v>
      </c>
      <c r="L91" s="32">
        <f t="shared" si="16"/>
        <v>250.59319784135408</v>
      </c>
      <c r="M91" s="17">
        <f t="shared" si="17"/>
        <v>344.82799010492283</v>
      </c>
    </row>
    <row r="92" spans="1:13" ht="12.75">
      <c r="A92">
        <v>100</v>
      </c>
      <c r="B92">
        <v>0.3</v>
      </c>
      <c r="C92">
        <v>0</v>
      </c>
      <c r="D92" s="35">
        <f t="shared" si="18"/>
        <v>0.5</v>
      </c>
      <c r="E92" s="12">
        <f t="shared" si="22"/>
        <v>86.3</v>
      </c>
      <c r="F92" s="12">
        <f t="shared" si="23"/>
        <v>11</v>
      </c>
      <c r="G92" s="32">
        <f t="shared" si="14"/>
        <v>15.870475635614088</v>
      </c>
      <c r="H92" s="33">
        <f t="shared" si="15"/>
        <v>2.1704756356140855</v>
      </c>
      <c r="I92" s="31">
        <f t="shared" si="19"/>
        <v>-84.12952436438592</v>
      </c>
      <c r="J92" s="31">
        <f t="shared" si="20"/>
        <v>-65.5846798876374</v>
      </c>
      <c r="K92" s="31">
        <f t="shared" si="21"/>
        <v>241.8586375724302</v>
      </c>
      <c r="L92" s="32">
        <f t="shared" si="16"/>
        <v>250.59319784135408</v>
      </c>
      <c r="M92" s="17">
        <f t="shared" si="17"/>
        <v>344.82799010492283</v>
      </c>
    </row>
    <row r="93" spans="1:13" ht="12.75">
      <c r="A93">
        <v>150</v>
      </c>
      <c r="B93">
        <v>0.3</v>
      </c>
      <c r="C93">
        <v>0</v>
      </c>
      <c r="D93" s="35">
        <f t="shared" si="18"/>
        <v>0.5</v>
      </c>
      <c r="E93" s="12">
        <f t="shared" si="22"/>
        <v>86.3</v>
      </c>
      <c r="F93" s="12">
        <f t="shared" si="23"/>
        <v>11</v>
      </c>
      <c r="G93" s="32">
        <f t="shared" si="14"/>
        <v>15.872379482405524</v>
      </c>
      <c r="H93" s="33">
        <f t="shared" si="15"/>
        <v>-47.82762051759448</v>
      </c>
      <c r="I93" s="31">
        <f t="shared" si="19"/>
        <v>-134.1276205175945</v>
      </c>
      <c r="J93" s="31">
        <f t="shared" si="20"/>
        <v>-65.5846798876374</v>
      </c>
      <c r="K93" s="31">
        <f t="shared" si="21"/>
        <v>241.8586375724302</v>
      </c>
      <c r="L93" s="32">
        <f t="shared" si="16"/>
        <v>250.59319784135408</v>
      </c>
      <c r="M93" s="17">
        <f t="shared" si="17"/>
        <v>344.82799010492283</v>
      </c>
    </row>
    <row r="94" spans="1:13" ht="12.75">
      <c r="A94">
        <v>200</v>
      </c>
      <c r="B94">
        <v>0.3</v>
      </c>
      <c r="C94">
        <v>0</v>
      </c>
      <c r="D94" s="35">
        <f t="shared" si="18"/>
        <v>0.5</v>
      </c>
      <c r="E94" s="12">
        <f t="shared" si="22"/>
        <v>86.3</v>
      </c>
      <c r="F94" s="12">
        <f t="shared" si="23"/>
        <v>11</v>
      </c>
      <c r="G94" s="32">
        <f t="shared" si="14"/>
        <v>15.87428332919696</v>
      </c>
      <c r="H94" s="33">
        <f t="shared" si="15"/>
        <v>-97.82571667080305</v>
      </c>
      <c r="I94" s="31">
        <f t="shared" si="19"/>
        <v>-184.12571667080306</v>
      </c>
      <c r="J94" s="31">
        <f t="shared" si="20"/>
        <v>-65.5846798876374</v>
      </c>
      <c r="K94" s="31">
        <f t="shared" si="21"/>
        <v>241.8586375724302</v>
      </c>
      <c r="L94" s="32">
        <f t="shared" si="16"/>
        <v>250.59319784135408</v>
      </c>
      <c r="M94" s="17">
        <f t="shared" si="17"/>
        <v>344.82799010492283</v>
      </c>
    </row>
    <row r="95" spans="1:13" ht="12.75">
      <c r="A95">
        <v>250</v>
      </c>
      <c r="B95">
        <v>0.3</v>
      </c>
      <c r="C95">
        <v>0</v>
      </c>
      <c r="D95" s="35">
        <f t="shared" si="18"/>
        <v>0.5</v>
      </c>
      <c r="E95" s="12">
        <f t="shared" si="22"/>
        <v>86.3</v>
      </c>
      <c r="F95" s="12">
        <f t="shared" si="23"/>
        <v>11</v>
      </c>
      <c r="G95" s="32">
        <f t="shared" si="14"/>
        <v>15.876187175988395</v>
      </c>
      <c r="H95" s="33">
        <f t="shared" si="15"/>
        <v>-147.82381282401158</v>
      </c>
      <c r="I95" s="31">
        <f t="shared" si="19"/>
        <v>-234.12381282401157</v>
      </c>
      <c r="J95" s="31">
        <f t="shared" si="20"/>
        <v>-65.5846798876374</v>
      </c>
      <c r="K95" s="31">
        <f t="shared" si="21"/>
        <v>241.8586375724302</v>
      </c>
      <c r="L95" s="32">
        <f t="shared" si="16"/>
        <v>250.59319784135408</v>
      </c>
      <c r="M95" s="17">
        <f t="shared" si="17"/>
        <v>344.82799010492283</v>
      </c>
    </row>
    <row r="96" spans="1:13" ht="12.75">
      <c r="A96">
        <v>300</v>
      </c>
      <c r="B96">
        <v>1</v>
      </c>
      <c r="C96">
        <v>0</v>
      </c>
      <c r="D96" s="35">
        <f t="shared" si="18"/>
        <v>1</v>
      </c>
      <c r="E96" s="12">
        <f t="shared" si="22"/>
        <v>86.3</v>
      </c>
      <c r="F96" s="12">
        <f t="shared" si="23"/>
        <v>11</v>
      </c>
      <c r="G96" s="32">
        <f t="shared" si="14"/>
        <v>15.880470797288044</v>
      </c>
      <c r="H96" s="33">
        <f t="shared" si="15"/>
        <v>-197.81952920271195</v>
      </c>
      <c r="I96" s="31">
        <f t="shared" si="19"/>
        <v>-284.11952920271193</v>
      </c>
      <c r="J96" s="31">
        <f t="shared" si="20"/>
        <v>-65.5846798876374</v>
      </c>
      <c r="K96" s="31">
        <f t="shared" si="21"/>
        <v>241.8586375724302</v>
      </c>
      <c r="L96" s="32">
        <f t="shared" si="16"/>
        <v>250.59319784135408</v>
      </c>
      <c r="M96" s="17">
        <f t="shared" si="17"/>
        <v>344.82799010492283</v>
      </c>
    </row>
    <row r="97" spans="1:13" ht="12.75">
      <c r="A97">
        <v>350</v>
      </c>
      <c r="B97">
        <v>1</v>
      </c>
      <c r="C97">
        <v>0</v>
      </c>
      <c r="D97" s="35">
        <f t="shared" si="18"/>
        <v>1</v>
      </c>
      <c r="E97" s="12">
        <f t="shared" si="22"/>
        <v>86.3</v>
      </c>
      <c r="F97" s="12">
        <f t="shared" si="23"/>
        <v>11</v>
      </c>
      <c r="G97" s="32">
        <f t="shared" si="14"/>
        <v>15.88808603946848</v>
      </c>
      <c r="H97" s="33">
        <f t="shared" si="15"/>
        <v>-247.8119139605315</v>
      </c>
      <c r="I97" s="31">
        <f t="shared" si="19"/>
        <v>-334.1119139605315</v>
      </c>
      <c r="J97" s="31">
        <f t="shared" si="20"/>
        <v>-65.5846798876374</v>
      </c>
      <c r="K97" s="31">
        <f t="shared" si="21"/>
        <v>241.8586375724302</v>
      </c>
      <c r="L97" s="32">
        <f t="shared" si="16"/>
        <v>250.59319784135408</v>
      </c>
      <c r="M97" s="17">
        <f t="shared" si="17"/>
        <v>344.82799010492283</v>
      </c>
    </row>
    <row r="98" spans="1:13" ht="12.75">
      <c r="A98">
        <v>400</v>
      </c>
      <c r="B98">
        <v>1</v>
      </c>
      <c r="C98">
        <v>0</v>
      </c>
      <c r="D98" s="35">
        <f t="shared" si="18"/>
        <v>1</v>
      </c>
      <c r="E98" s="12">
        <f t="shared" si="22"/>
        <v>86.3</v>
      </c>
      <c r="F98" s="12">
        <f t="shared" si="23"/>
        <v>11</v>
      </c>
      <c r="G98" s="32">
        <f t="shared" si="14"/>
        <v>15.895701281648915</v>
      </c>
      <c r="H98" s="33">
        <f t="shared" si="15"/>
        <v>-297.80429871835105</v>
      </c>
      <c r="I98" s="31">
        <f t="shared" si="19"/>
        <v>-384.10429871835106</v>
      </c>
      <c r="J98" s="31">
        <f t="shared" si="20"/>
        <v>-65.5846798876374</v>
      </c>
      <c r="K98" s="31">
        <f t="shared" si="21"/>
        <v>241.8586375724302</v>
      </c>
      <c r="L98" s="32">
        <f t="shared" si="16"/>
        <v>250.59319784135408</v>
      </c>
      <c r="M98" s="17">
        <f t="shared" si="17"/>
        <v>344.82799010492283</v>
      </c>
    </row>
    <row r="99" spans="1:13" ht="12.75">
      <c r="A99">
        <v>450</v>
      </c>
      <c r="B99">
        <v>1.15</v>
      </c>
      <c r="C99">
        <v>0</v>
      </c>
      <c r="D99" s="35">
        <f t="shared" si="18"/>
        <v>1.2499999999999998</v>
      </c>
      <c r="E99" s="12">
        <f t="shared" si="22"/>
        <v>86.3</v>
      </c>
      <c r="F99" s="12">
        <f t="shared" si="23"/>
        <v>11</v>
      </c>
      <c r="G99" s="32">
        <f t="shared" si="14"/>
        <v>15.905339257545673</v>
      </c>
      <c r="H99" s="33">
        <f t="shared" si="15"/>
        <v>-347.7946607424543</v>
      </c>
      <c r="I99" s="31">
        <f t="shared" si="19"/>
        <v>-434.0946607424543</v>
      </c>
      <c r="J99" s="31">
        <f t="shared" si="20"/>
        <v>-65.5846798876374</v>
      </c>
      <c r="K99" s="31">
        <f t="shared" si="21"/>
        <v>241.8586375724302</v>
      </c>
      <c r="L99" s="32">
        <f t="shared" si="16"/>
        <v>250.59319784135408</v>
      </c>
      <c r="M99" s="17">
        <f t="shared" si="17"/>
        <v>344.82799010492283</v>
      </c>
    </row>
    <row r="100" spans="1:13" ht="12.75">
      <c r="A100">
        <v>500</v>
      </c>
      <c r="B100">
        <v>1.3</v>
      </c>
      <c r="C100">
        <v>0</v>
      </c>
      <c r="D100" s="35">
        <f t="shared" si="18"/>
        <v>1.5</v>
      </c>
      <c r="E100" s="12">
        <f t="shared" si="22"/>
        <v>86.3</v>
      </c>
      <c r="F100" s="12">
        <f t="shared" si="23"/>
        <v>11</v>
      </c>
      <c r="G100" s="32">
        <f t="shared" si="14"/>
        <v>15.919736499289488</v>
      </c>
      <c r="H100" s="33">
        <f t="shared" si="15"/>
        <v>-397.7802635007105</v>
      </c>
      <c r="I100" s="31">
        <f t="shared" si="19"/>
        <v>-484.0802635007105</v>
      </c>
      <c r="J100" s="31">
        <f t="shared" si="20"/>
        <v>-65.5846798876374</v>
      </c>
      <c r="K100" s="31">
        <f t="shared" si="21"/>
        <v>241.8586375724302</v>
      </c>
      <c r="L100" s="32">
        <f t="shared" si="16"/>
        <v>250.59319784135408</v>
      </c>
      <c r="M100" s="17">
        <f t="shared" si="17"/>
        <v>344.82799010492283</v>
      </c>
    </row>
    <row r="101" spans="1:13" ht="12.75">
      <c r="A101">
        <v>550</v>
      </c>
      <c r="B101">
        <v>1.45</v>
      </c>
      <c r="C101">
        <v>0</v>
      </c>
      <c r="D101" s="35">
        <f t="shared" si="18"/>
        <v>1.75</v>
      </c>
      <c r="E101" s="12">
        <f t="shared" si="22"/>
        <v>86.3</v>
      </c>
      <c r="F101" s="12">
        <f t="shared" si="23"/>
        <v>11</v>
      </c>
      <c r="G101" s="32">
        <f t="shared" si="14"/>
        <v>15.939844660704185</v>
      </c>
      <c r="H101" s="33">
        <f t="shared" si="15"/>
        <v>-447.7601553392958</v>
      </c>
      <c r="I101" s="31">
        <f t="shared" si="19"/>
        <v>-534.0601553392958</v>
      </c>
      <c r="J101" s="31">
        <f t="shared" si="20"/>
        <v>-65.5846798876374</v>
      </c>
      <c r="K101" s="31">
        <f t="shared" si="21"/>
        <v>241.8586375724302</v>
      </c>
      <c r="L101" s="32">
        <f t="shared" si="16"/>
        <v>250.59319784135408</v>
      </c>
      <c r="M101" s="17">
        <f t="shared" si="17"/>
        <v>344.82799010492283</v>
      </c>
    </row>
    <row r="102" spans="1:13" ht="12.75">
      <c r="A102">
        <v>600</v>
      </c>
      <c r="B102">
        <v>2.15</v>
      </c>
      <c r="C102">
        <v>175</v>
      </c>
      <c r="D102" s="35">
        <f t="shared" si="18"/>
        <v>2.25</v>
      </c>
      <c r="E102" s="12">
        <f t="shared" si="22"/>
        <v>86.3</v>
      </c>
      <c r="F102" s="12">
        <f t="shared" si="23"/>
        <v>11</v>
      </c>
      <c r="G102" s="32">
        <f aca="true" t="shared" si="24" ref="G102:G133">(A102-A101)-(A102-A101)*COS(RADIANS((D101+D102)/2))+G101</f>
        <v>15.9703033097494</v>
      </c>
      <c r="H102" s="33">
        <f aca="true" t="shared" si="25" ref="H102:H133">E102-A102+G102</f>
        <v>-497.72969669025065</v>
      </c>
      <c r="I102" s="31">
        <f t="shared" si="19"/>
        <v>-584.0296966902506</v>
      </c>
      <c r="J102" s="31">
        <f t="shared" si="20"/>
        <v>-63.858872094531385</v>
      </c>
      <c r="K102" s="31">
        <f t="shared" si="21"/>
        <v>241.6007138696144</v>
      </c>
      <c r="L102" s="32">
        <f aca="true" t="shared" si="26" ref="L102:L133">SQRT(POWER(K102,2)+POWER(J102,2))</f>
        <v>249.89770004442417</v>
      </c>
      <c r="M102" s="17">
        <f aca="true" t="shared" si="27" ref="M102:M133">IF(L102=0,0,ABS(IF(J102&lt;=0,360,0)-DEGREES(ACOS(K102/L102))))</f>
        <v>345.1944116867521</v>
      </c>
    </row>
    <row r="103" spans="1:13" ht="12.75">
      <c r="A103">
        <v>650</v>
      </c>
      <c r="B103">
        <v>2.15</v>
      </c>
      <c r="C103">
        <v>172</v>
      </c>
      <c r="D103" s="35">
        <f t="shared" si="18"/>
        <v>2.25</v>
      </c>
      <c r="E103" s="12">
        <f t="shared" si="22"/>
        <v>86.3</v>
      </c>
      <c r="F103" s="12">
        <f t="shared" si="23"/>
        <v>11</v>
      </c>
      <c r="G103" s="32">
        <f t="shared" si="24"/>
        <v>16.008851497713255</v>
      </c>
      <c r="H103" s="33">
        <f t="shared" si="25"/>
        <v>-547.6911485022868</v>
      </c>
      <c r="I103" s="31">
        <f t="shared" si="19"/>
        <v>-633.9911485022867</v>
      </c>
      <c r="J103" s="31">
        <f t="shared" si="20"/>
        <v>-64.0128865766763</v>
      </c>
      <c r="K103" s="31">
        <f t="shared" si="21"/>
        <v>239.64377432714517</v>
      </c>
      <c r="L103" s="32">
        <f t="shared" si="26"/>
        <v>248.04593974027895</v>
      </c>
      <c r="M103" s="17">
        <f t="shared" si="27"/>
        <v>345.04450514629355</v>
      </c>
    </row>
    <row r="104" spans="1:13" ht="12.75">
      <c r="A104">
        <v>700</v>
      </c>
      <c r="B104">
        <v>2.3</v>
      </c>
      <c r="C104">
        <v>170</v>
      </c>
      <c r="D104" s="35">
        <f t="shared" si="18"/>
        <v>2.4999999999999996</v>
      </c>
      <c r="E104" s="12">
        <f t="shared" si="22"/>
        <v>86.3</v>
      </c>
      <c r="F104" s="12">
        <f t="shared" si="23"/>
        <v>11</v>
      </c>
      <c r="G104" s="32">
        <f t="shared" si="24"/>
        <v>16.05180116322892</v>
      </c>
      <c r="H104" s="33">
        <f t="shared" si="25"/>
        <v>-597.6481988367711</v>
      </c>
      <c r="I104" s="31">
        <f t="shared" si="19"/>
        <v>-683.9481988367711</v>
      </c>
      <c r="J104" s="31">
        <f t="shared" si="20"/>
        <v>-64.08519781066786</v>
      </c>
      <c r="K104" s="31">
        <f t="shared" si="21"/>
        <v>237.57305151536255</v>
      </c>
      <c r="L104" s="32">
        <f t="shared" si="26"/>
        <v>246.06476258244197</v>
      </c>
      <c r="M104" s="17">
        <f t="shared" si="27"/>
        <v>344.90380626082947</v>
      </c>
    </row>
    <row r="105" spans="1:13" ht="12.75">
      <c r="A105">
        <v>750</v>
      </c>
      <c r="B105">
        <v>2.3</v>
      </c>
      <c r="C105">
        <v>168</v>
      </c>
      <c r="D105" s="35">
        <f t="shared" si="18"/>
        <v>2.4999999999999996</v>
      </c>
      <c r="E105" s="12">
        <f t="shared" si="22"/>
        <v>86.3</v>
      </c>
      <c r="F105" s="12">
        <f t="shared" si="23"/>
        <v>11</v>
      </c>
      <c r="G105" s="32">
        <f t="shared" si="24"/>
        <v>16.09939008413603</v>
      </c>
      <c r="H105" s="33">
        <f t="shared" si="25"/>
        <v>-647.600609915864</v>
      </c>
      <c r="I105" s="31">
        <f t="shared" si="19"/>
        <v>-733.9006099158639</v>
      </c>
      <c r="J105" s="31">
        <f t="shared" si="20"/>
        <v>-64.08519781066786</v>
      </c>
      <c r="K105" s="31">
        <f t="shared" si="21"/>
        <v>235.39208214709575</v>
      </c>
      <c r="L105" s="32">
        <f t="shared" si="26"/>
        <v>243.95971986370517</v>
      </c>
      <c r="M105" s="17">
        <f t="shared" si="27"/>
        <v>344.77040412944496</v>
      </c>
    </row>
    <row r="106" spans="1:13" ht="12.75">
      <c r="A106">
        <v>800</v>
      </c>
      <c r="B106">
        <v>2.45</v>
      </c>
      <c r="C106">
        <v>168</v>
      </c>
      <c r="D106" s="35">
        <f t="shared" si="18"/>
        <v>2.7500000000000004</v>
      </c>
      <c r="E106" s="12">
        <f t="shared" si="22"/>
        <v>86.3</v>
      </c>
      <c r="F106" s="12">
        <f t="shared" si="23"/>
        <v>11</v>
      </c>
      <c r="G106" s="32">
        <f t="shared" si="24"/>
        <v>16.151856016193026</v>
      </c>
      <c r="H106" s="33">
        <f t="shared" si="25"/>
        <v>-697.548143983807</v>
      </c>
      <c r="I106" s="31">
        <f t="shared" si="19"/>
        <v>-783.848143983807</v>
      </c>
      <c r="J106" s="31">
        <f t="shared" si="20"/>
        <v>-64.0452327886607</v>
      </c>
      <c r="K106" s="31">
        <f t="shared" si="21"/>
        <v>233.10248756973303</v>
      </c>
      <c r="L106" s="32">
        <f t="shared" si="26"/>
        <v>241.7406907290357</v>
      </c>
      <c r="M106" s="17">
        <f t="shared" si="27"/>
        <v>344.6369923362017</v>
      </c>
    </row>
    <row r="107" spans="1:13" ht="12.75">
      <c r="A107">
        <v>850</v>
      </c>
      <c r="B107">
        <v>2.45</v>
      </c>
      <c r="C107">
        <v>168</v>
      </c>
      <c r="D107" s="35">
        <f t="shared" si="18"/>
        <v>2.7500000000000004</v>
      </c>
      <c r="E107" s="12">
        <f t="shared" si="22"/>
        <v>86.3</v>
      </c>
      <c r="F107" s="12">
        <f t="shared" si="23"/>
        <v>11</v>
      </c>
      <c r="G107" s="32">
        <f t="shared" si="24"/>
        <v>16.209436691945495</v>
      </c>
      <c r="H107" s="33">
        <f t="shared" si="25"/>
        <v>-747.4905633080546</v>
      </c>
      <c r="I107" s="31">
        <f t="shared" si="19"/>
        <v>-833.7905633080545</v>
      </c>
      <c r="J107" s="31">
        <f t="shared" si="20"/>
        <v>-64.00336609870796</v>
      </c>
      <c r="K107" s="31">
        <f t="shared" si="21"/>
        <v>230.70394650873388</v>
      </c>
      <c r="L107" s="32">
        <f t="shared" si="26"/>
        <v>239.41750522188218</v>
      </c>
      <c r="M107" s="17">
        <f t="shared" si="27"/>
        <v>344.49458083280325</v>
      </c>
    </row>
    <row r="108" spans="1:13" ht="12.75">
      <c r="A108">
        <v>900</v>
      </c>
      <c r="B108">
        <v>3</v>
      </c>
      <c r="C108">
        <v>170</v>
      </c>
      <c r="D108" s="35">
        <f t="shared" si="18"/>
        <v>3</v>
      </c>
      <c r="E108" s="12">
        <f t="shared" si="22"/>
        <v>86.3</v>
      </c>
      <c r="F108" s="12">
        <f t="shared" si="23"/>
        <v>11</v>
      </c>
      <c r="G108" s="32">
        <f t="shared" si="24"/>
        <v>16.272369819594655</v>
      </c>
      <c r="H108" s="33">
        <f t="shared" si="25"/>
        <v>-797.4276301804053</v>
      </c>
      <c r="I108" s="31">
        <f t="shared" si="19"/>
        <v>-883.7276301804053</v>
      </c>
      <c r="J108" s="31">
        <f t="shared" si="20"/>
        <v>-64.00336609870796</v>
      </c>
      <c r="K108" s="31">
        <f t="shared" si="21"/>
        <v>228.1960884213692</v>
      </c>
      <c r="L108" s="32">
        <f t="shared" si="26"/>
        <v>237.00186843731547</v>
      </c>
      <c r="M108" s="17">
        <f t="shared" si="27"/>
        <v>344.3325038612146</v>
      </c>
    </row>
    <row r="109" spans="1:13" ht="12.75">
      <c r="A109">
        <v>950</v>
      </c>
      <c r="B109">
        <v>3.15</v>
      </c>
      <c r="C109">
        <v>171</v>
      </c>
      <c r="D109" s="35">
        <f t="shared" si="18"/>
        <v>3.25</v>
      </c>
      <c r="E109" s="12">
        <f t="shared" si="22"/>
        <v>86.3</v>
      </c>
      <c r="F109" s="12">
        <f t="shared" si="23"/>
        <v>11</v>
      </c>
      <c r="G109" s="32">
        <f t="shared" si="24"/>
        <v>16.3467208726065</v>
      </c>
      <c r="H109" s="33">
        <f t="shared" si="25"/>
        <v>-847.3532791273935</v>
      </c>
      <c r="I109" s="31">
        <f t="shared" si="19"/>
        <v>-933.6532791273935</v>
      </c>
      <c r="J109" s="31">
        <f t="shared" si="20"/>
        <v>-64.07471726327833</v>
      </c>
      <c r="K109" s="31">
        <f t="shared" si="21"/>
        <v>225.47129737737797</v>
      </c>
      <c r="L109" s="32">
        <f t="shared" si="26"/>
        <v>234.3989661525986</v>
      </c>
      <c r="M109" s="17">
        <f t="shared" si="27"/>
        <v>344.13584374923346</v>
      </c>
    </row>
    <row r="110" spans="1:13" ht="12.75">
      <c r="A110">
        <v>1000</v>
      </c>
      <c r="B110">
        <v>3.3</v>
      </c>
      <c r="C110">
        <v>175</v>
      </c>
      <c r="D110" s="35">
        <f t="shared" si="18"/>
        <v>3.4999999999999996</v>
      </c>
      <c r="E110" s="12">
        <f t="shared" si="22"/>
        <v>86.3</v>
      </c>
      <c r="F110" s="12">
        <f t="shared" si="23"/>
        <v>11</v>
      </c>
      <c r="G110" s="32">
        <f t="shared" si="24"/>
        <v>16.433440363370703</v>
      </c>
      <c r="H110" s="33">
        <f t="shared" si="25"/>
        <v>-897.2665596366294</v>
      </c>
      <c r="I110" s="31">
        <f t="shared" si="19"/>
        <v>-983.5665596366293</v>
      </c>
      <c r="J110" s="31">
        <f t="shared" si="20"/>
        <v>-64.28004824673782</v>
      </c>
      <c r="K110" s="31">
        <f t="shared" si="21"/>
        <v>222.5349275107614</v>
      </c>
      <c r="L110" s="32">
        <f t="shared" si="26"/>
        <v>231.6327234326419</v>
      </c>
      <c r="M110" s="17">
        <f t="shared" si="27"/>
        <v>343.8884400293913</v>
      </c>
    </row>
    <row r="111" spans="1:13" ht="12.75">
      <c r="A111">
        <v>1050</v>
      </c>
      <c r="B111">
        <v>3.3</v>
      </c>
      <c r="C111">
        <v>177</v>
      </c>
      <c r="D111" s="35">
        <f t="shared" si="18"/>
        <v>3.4999999999999996</v>
      </c>
      <c r="E111" s="12">
        <f t="shared" si="22"/>
        <v>86.3</v>
      </c>
      <c r="F111" s="12">
        <f t="shared" si="23"/>
        <v>11</v>
      </c>
      <c r="G111" s="32">
        <f t="shared" si="24"/>
        <v>16.526700442277356</v>
      </c>
      <c r="H111" s="33">
        <f t="shared" si="25"/>
        <v>-947.1732995577227</v>
      </c>
      <c r="I111" s="31">
        <f t="shared" si="19"/>
        <v>-1033.4732995577226</v>
      </c>
      <c r="J111" s="31">
        <f t="shared" si="20"/>
        <v>-64.65204551818563</v>
      </c>
      <c r="K111" s="31">
        <f t="shared" si="21"/>
        <v>219.50525286182915</v>
      </c>
      <c r="L111" s="32">
        <f t="shared" si="26"/>
        <v>228.82841393415526</v>
      </c>
      <c r="M111" s="17">
        <f t="shared" si="27"/>
        <v>343.5884376373532</v>
      </c>
    </row>
    <row r="112" spans="1:13" ht="12.75">
      <c r="A112">
        <v>1100</v>
      </c>
      <c r="B112">
        <v>3.3</v>
      </c>
      <c r="C112">
        <v>180</v>
      </c>
      <c r="D112" s="35">
        <f t="shared" si="18"/>
        <v>3.4999999999999996</v>
      </c>
      <c r="E112" s="12">
        <f t="shared" si="22"/>
        <v>86.3</v>
      </c>
      <c r="F112" s="12">
        <f t="shared" si="23"/>
        <v>11</v>
      </c>
      <c r="G112" s="32">
        <f t="shared" si="24"/>
        <v>16.61996052118401</v>
      </c>
      <c r="H112" s="33">
        <f t="shared" si="25"/>
        <v>-997.080039478816</v>
      </c>
      <c r="I112" s="31">
        <f t="shared" si="19"/>
        <v>-1083.3800394788161</v>
      </c>
      <c r="J112" s="31">
        <f t="shared" si="20"/>
        <v>-65.15584128276159</v>
      </c>
      <c r="K112" s="31">
        <f t="shared" si="21"/>
        <v>216.49468808492387</v>
      </c>
      <c r="L112" s="32">
        <f t="shared" si="26"/>
        <v>226.0867833869395</v>
      </c>
      <c r="M112" s="17">
        <f t="shared" si="27"/>
        <v>343.25040384999113</v>
      </c>
    </row>
    <row r="113" spans="1:13" ht="12.75">
      <c r="A113">
        <v>1150</v>
      </c>
      <c r="B113">
        <v>3.45</v>
      </c>
      <c r="C113">
        <v>181</v>
      </c>
      <c r="D113" s="35">
        <f t="shared" si="18"/>
        <v>3.7500000000000004</v>
      </c>
      <c r="E113" s="12">
        <f t="shared" si="22"/>
        <v>86.3</v>
      </c>
      <c r="F113" s="12">
        <f t="shared" si="23"/>
        <v>11</v>
      </c>
      <c r="G113" s="32">
        <f t="shared" si="24"/>
        <v>16.719998726613024</v>
      </c>
      <c r="H113" s="33">
        <f t="shared" si="25"/>
        <v>-1046.980001273387</v>
      </c>
      <c r="I113" s="31">
        <f t="shared" si="19"/>
        <v>-1133.280001273387</v>
      </c>
      <c r="J113" s="31">
        <f t="shared" si="20"/>
        <v>-65.78610298280479</v>
      </c>
      <c r="K113" s="31">
        <f t="shared" si="21"/>
        <v>213.3968528585416</v>
      </c>
      <c r="L113" s="32">
        <f t="shared" si="26"/>
        <v>223.30702665969616</v>
      </c>
      <c r="M113" s="17">
        <f t="shared" si="27"/>
        <v>342.86648631015305</v>
      </c>
    </row>
    <row r="114" spans="1:13" ht="12.75">
      <c r="A114">
        <v>1200</v>
      </c>
      <c r="B114">
        <v>3.45</v>
      </c>
      <c r="C114">
        <v>184</v>
      </c>
      <c r="D114" s="35">
        <f t="shared" si="18"/>
        <v>3.7500000000000004</v>
      </c>
      <c r="E114" s="12">
        <f t="shared" si="22"/>
        <v>86.3</v>
      </c>
      <c r="F114" s="12">
        <f t="shared" si="23"/>
        <v>11</v>
      </c>
      <c r="G114" s="32">
        <f t="shared" si="24"/>
        <v>16.827052564682848</v>
      </c>
      <c r="H114" s="33">
        <f t="shared" si="25"/>
        <v>-1096.8729474353172</v>
      </c>
      <c r="I114" s="31">
        <f t="shared" si="19"/>
        <v>-1183.1729474353172</v>
      </c>
      <c r="J114" s="31">
        <f t="shared" si="20"/>
        <v>-66.54950584782706</v>
      </c>
      <c r="K114" s="31">
        <f t="shared" si="21"/>
        <v>210.21705108037793</v>
      </c>
      <c r="L114" s="32">
        <f t="shared" si="26"/>
        <v>220.49953581248235</v>
      </c>
      <c r="M114" s="17">
        <f t="shared" si="27"/>
        <v>342.4335041624377</v>
      </c>
    </row>
    <row r="115" spans="1:13" ht="12.75">
      <c r="A115">
        <v>1250</v>
      </c>
      <c r="B115">
        <v>3.45</v>
      </c>
      <c r="C115">
        <v>180</v>
      </c>
      <c r="D115" s="35">
        <f t="shared" si="18"/>
        <v>3.7500000000000004</v>
      </c>
      <c r="E115" s="12">
        <f t="shared" si="22"/>
        <v>86.3</v>
      </c>
      <c r="F115" s="12">
        <f t="shared" si="23"/>
        <v>11</v>
      </c>
      <c r="G115" s="32">
        <f t="shared" si="24"/>
        <v>16.934106402752672</v>
      </c>
      <c r="H115" s="33">
        <f t="shared" si="25"/>
        <v>-1146.7658935972474</v>
      </c>
      <c r="I115" s="31">
        <f t="shared" si="19"/>
        <v>-1233.0658935972474</v>
      </c>
      <c r="J115" s="31">
        <f t="shared" si="20"/>
        <v>-67.2851309917125</v>
      </c>
      <c r="K115" s="31">
        <f t="shared" si="21"/>
        <v>207.03070851712135</v>
      </c>
      <c r="L115" s="32">
        <f t="shared" si="26"/>
        <v>217.6901539382826</v>
      </c>
      <c r="M115" s="17">
        <f t="shared" si="27"/>
        <v>341.9958006663008</v>
      </c>
    </row>
    <row r="116" spans="1:13" ht="12.75">
      <c r="A116">
        <v>1300</v>
      </c>
      <c r="B116">
        <v>3.3</v>
      </c>
      <c r="C116">
        <v>178</v>
      </c>
      <c r="D116" s="35">
        <f t="shared" si="18"/>
        <v>3.4999999999999996</v>
      </c>
      <c r="E116" s="12">
        <f t="shared" si="22"/>
        <v>86.3</v>
      </c>
      <c r="F116" s="12">
        <f t="shared" si="23"/>
        <v>11</v>
      </c>
      <c r="G116" s="32">
        <f t="shared" si="24"/>
        <v>17.034144608181688</v>
      </c>
      <c r="H116" s="33">
        <f t="shared" si="25"/>
        <v>-1196.6658553918185</v>
      </c>
      <c r="I116" s="31">
        <f t="shared" si="19"/>
        <v>-1282.9658553918184</v>
      </c>
      <c r="J116" s="31">
        <f t="shared" si="20"/>
        <v>-67.83408484422493</v>
      </c>
      <c r="K116" s="31">
        <f t="shared" si="21"/>
        <v>203.91743651355853</v>
      </c>
      <c r="L116" s="32">
        <f t="shared" si="26"/>
        <v>214.90412741712217</v>
      </c>
      <c r="M116" s="17">
        <f t="shared" si="27"/>
        <v>341.60005507425944</v>
      </c>
    </row>
    <row r="117" spans="1:13" ht="12.75">
      <c r="A117">
        <v>1350</v>
      </c>
      <c r="B117">
        <v>3.3</v>
      </c>
      <c r="C117">
        <v>176</v>
      </c>
      <c r="D117" s="35">
        <f t="shared" si="18"/>
        <v>3.4999999999999996</v>
      </c>
      <c r="E117" s="12">
        <f t="shared" si="22"/>
        <v>86.3</v>
      </c>
      <c r="F117" s="12">
        <f t="shared" si="23"/>
        <v>11</v>
      </c>
      <c r="G117" s="32">
        <f t="shared" si="24"/>
        <v>17.12740468708834</v>
      </c>
      <c r="H117" s="33">
        <f t="shared" si="25"/>
        <v>-1246.5725953129117</v>
      </c>
      <c r="I117" s="31">
        <f t="shared" si="19"/>
        <v>-1332.8725953129117</v>
      </c>
      <c r="J117" s="31">
        <f t="shared" si="20"/>
        <v>-68.25890057203239</v>
      </c>
      <c r="K117" s="31">
        <f t="shared" si="21"/>
        <v>200.89471554632473</v>
      </c>
      <c r="L117" s="32">
        <f t="shared" si="26"/>
        <v>212.17437225485395</v>
      </c>
      <c r="M117" s="17">
        <f t="shared" si="27"/>
        <v>341.23354920729633</v>
      </c>
    </row>
    <row r="118" spans="1:13" ht="12.75">
      <c r="A118">
        <v>1400</v>
      </c>
      <c r="B118">
        <v>3.15</v>
      </c>
      <c r="C118">
        <v>174</v>
      </c>
      <c r="D118" s="35">
        <f t="shared" si="18"/>
        <v>3.25</v>
      </c>
      <c r="E118" s="12">
        <f t="shared" si="22"/>
        <v>86.3</v>
      </c>
      <c r="F118" s="12">
        <f t="shared" si="23"/>
        <v>11</v>
      </c>
      <c r="G118" s="32">
        <f t="shared" si="24"/>
        <v>17.214124177852543</v>
      </c>
      <c r="H118" s="33">
        <f t="shared" si="25"/>
        <v>-1296.4858758221476</v>
      </c>
      <c r="I118" s="31">
        <f t="shared" si="19"/>
        <v>-1382.7858758221475</v>
      </c>
      <c r="J118" s="31">
        <f t="shared" si="20"/>
        <v>-68.56658430388191</v>
      </c>
      <c r="K118" s="31">
        <f t="shared" si="21"/>
        <v>197.96730038487303</v>
      </c>
      <c r="L118" s="32">
        <f t="shared" si="26"/>
        <v>209.50519923089234</v>
      </c>
      <c r="M118" s="17">
        <f t="shared" si="27"/>
        <v>340.896314796885</v>
      </c>
    </row>
    <row r="119" spans="1:13" ht="12.75">
      <c r="A119">
        <v>1450</v>
      </c>
      <c r="B119">
        <v>3.15</v>
      </c>
      <c r="C119">
        <v>178</v>
      </c>
      <c r="D119" s="35">
        <f t="shared" si="18"/>
        <v>3.25</v>
      </c>
      <c r="E119" s="12">
        <f t="shared" si="22"/>
        <v>86.3</v>
      </c>
      <c r="F119" s="12">
        <f t="shared" si="23"/>
        <v>11</v>
      </c>
      <c r="G119" s="32">
        <f t="shared" si="24"/>
        <v>17.294540649985105</v>
      </c>
      <c r="H119" s="33">
        <f t="shared" si="25"/>
        <v>-1346.405459350015</v>
      </c>
      <c r="I119" s="31">
        <f t="shared" si="19"/>
        <v>-1432.705459350015</v>
      </c>
      <c r="J119" s="31">
        <f t="shared" si="20"/>
        <v>-68.91203994368972</v>
      </c>
      <c r="K119" s="31">
        <f t="shared" si="21"/>
        <v>195.15378997878057</v>
      </c>
      <c r="L119" s="32">
        <f t="shared" si="26"/>
        <v>206.9634532768592</v>
      </c>
      <c r="M119" s="17">
        <f t="shared" si="27"/>
        <v>340.55102872486833</v>
      </c>
    </row>
    <row r="120" spans="1:13" ht="12.75">
      <c r="A120">
        <v>1500</v>
      </c>
      <c r="B120">
        <v>3</v>
      </c>
      <c r="C120">
        <v>176</v>
      </c>
      <c r="D120" s="35">
        <f t="shared" si="18"/>
        <v>3</v>
      </c>
      <c r="E120" s="12">
        <f t="shared" si="22"/>
        <v>86.3</v>
      </c>
      <c r="F120" s="12">
        <f t="shared" si="23"/>
        <v>11</v>
      </c>
      <c r="G120" s="32">
        <f t="shared" si="24"/>
        <v>17.36889170299695</v>
      </c>
      <c r="H120" s="33">
        <f t="shared" si="25"/>
        <v>-1396.331108297003</v>
      </c>
      <c r="I120" s="31">
        <f t="shared" si="19"/>
        <v>-1482.631108297003</v>
      </c>
      <c r="J120" s="31">
        <f t="shared" si="20"/>
        <v>-69.29138755570241</v>
      </c>
      <c r="K120" s="31">
        <f t="shared" si="21"/>
        <v>192.4545914660067</v>
      </c>
      <c r="L120" s="32">
        <f t="shared" si="26"/>
        <v>204.54844454490993</v>
      </c>
      <c r="M120" s="17">
        <f t="shared" si="27"/>
        <v>340.1990851791711</v>
      </c>
    </row>
    <row r="121" spans="1:13" ht="12.75">
      <c r="A121">
        <v>1550</v>
      </c>
      <c r="B121">
        <v>3</v>
      </c>
      <c r="C121">
        <v>173</v>
      </c>
      <c r="D121" s="35">
        <f t="shared" si="18"/>
        <v>3</v>
      </c>
      <c r="E121" s="12">
        <f t="shared" si="22"/>
        <v>86.3</v>
      </c>
      <c r="F121" s="12">
        <f t="shared" si="23"/>
        <v>11</v>
      </c>
      <c r="G121" s="32">
        <f t="shared" si="24"/>
        <v>17.437414965268257</v>
      </c>
      <c r="H121" s="33">
        <f t="shared" si="25"/>
        <v>-1446.2625850347317</v>
      </c>
      <c r="I121" s="31">
        <f t="shared" si="19"/>
        <v>-1532.5625850347317</v>
      </c>
      <c r="J121" s="31">
        <f t="shared" si="20"/>
        <v>-69.54219651120094</v>
      </c>
      <c r="K121" s="31">
        <f t="shared" si="21"/>
        <v>189.84984087189983</v>
      </c>
      <c r="L121" s="32">
        <f t="shared" si="26"/>
        <v>202.18575413388592</v>
      </c>
      <c r="M121" s="17">
        <f t="shared" si="27"/>
        <v>339.88216431513695</v>
      </c>
    </row>
    <row r="122" spans="1:13" ht="12.75">
      <c r="A122">
        <v>1600</v>
      </c>
      <c r="B122">
        <v>3</v>
      </c>
      <c r="C122">
        <v>170</v>
      </c>
      <c r="D122" s="35">
        <f t="shared" si="18"/>
        <v>3</v>
      </c>
      <c r="E122" s="12">
        <f t="shared" si="22"/>
        <v>86.3</v>
      </c>
      <c r="F122" s="12">
        <f t="shared" si="23"/>
        <v>11</v>
      </c>
      <c r="G122" s="32">
        <f t="shared" si="24"/>
        <v>17.505938227539563</v>
      </c>
      <c r="H122" s="33">
        <f t="shared" si="25"/>
        <v>-1496.1940617724604</v>
      </c>
      <c r="I122" s="31">
        <f t="shared" si="19"/>
        <v>-1582.4940617724603</v>
      </c>
      <c r="J122" s="31">
        <f t="shared" si="20"/>
        <v>-69.65633962862576</v>
      </c>
      <c r="K122" s="31">
        <f t="shared" si="21"/>
        <v>187.2355336714349</v>
      </c>
      <c r="L122" s="32">
        <f t="shared" si="26"/>
        <v>199.77274769018294</v>
      </c>
      <c r="M122" s="17">
        <f t="shared" si="27"/>
        <v>339.59352988926713</v>
      </c>
    </row>
    <row r="123" spans="1:13" ht="12.75">
      <c r="A123">
        <v>1650</v>
      </c>
      <c r="B123">
        <v>3</v>
      </c>
      <c r="C123">
        <v>180</v>
      </c>
      <c r="D123" s="35">
        <f t="shared" si="18"/>
        <v>3</v>
      </c>
      <c r="E123" s="12">
        <f t="shared" si="22"/>
        <v>86.3</v>
      </c>
      <c r="F123" s="12">
        <f t="shared" si="23"/>
        <v>11</v>
      </c>
      <c r="G123" s="32">
        <f t="shared" si="24"/>
        <v>17.57446148981087</v>
      </c>
      <c r="H123" s="33">
        <f>E123-A123+G123</f>
        <v>-1546.1255385101892</v>
      </c>
      <c r="I123" s="31">
        <f t="shared" si="19"/>
        <v>-1632.4255385101892</v>
      </c>
      <c r="J123" s="31">
        <f t="shared" si="20"/>
        <v>-69.92986948261166</v>
      </c>
      <c r="K123" s="31">
        <f t="shared" si="21"/>
        <v>184.63307095150273</v>
      </c>
      <c r="L123" s="32">
        <f t="shared" si="26"/>
        <v>197.43241257412052</v>
      </c>
      <c r="M123" s="17">
        <f t="shared" si="27"/>
        <v>339.2557922484754</v>
      </c>
    </row>
    <row r="124" spans="1:13" ht="12.75">
      <c r="A124">
        <v>1700</v>
      </c>
      <c r="B124">
        <v>3</v>
      </c>
      <c r="C124">
        <v>184</v>
      </c>
      <c r="D124" s="35">
        <f t="shared" si="18"/>
        <v>3</v>
      </c>
      <c r="E124" s="12">
        <f t="shared" si="22"/>
        <v>86.3</v>
      </c>
      <c r="F124" s="12">
        <f t="shared" si="23"/>
        <v>11</v>
      </c>
      <c r="G124" s="32">
        <f t="shared" si="24"/>
        <v>17.642984752082175</v>
      </c>
      <c r="H124" s="33">
        <f t="shared" si="25"/>
        <v>-1596.057015247918</v>
      </c>
      <c r="I124" s="31">
        <f t="shared" si="19"/>
        <v>-1682.3570152479178</v>
      </c>
      <c r="J124" s="31">
        <f t="shared" si="20"/>
        <v>-70.5185209094589</v>
      </c>
      <c r="K124" s="31">
        <f t="shared" si="21"/>
        <v>182.083341497751</v>
      </c>
      <c r="L124" s="32">
        <f t="shared" si="26"/>
        <v>195.2618883506057</v>
      </c>
      <c r="M124" s="17">
        <f t="shared" si="27"/>
        <v>338.82925930428183</v>
      </c>
    </row>
    <row r="125" spans="1:13" ht="12.75">
      <c r="A125">
        <v>1750</v>
      </c>
      <c r="B125">
        <v>3</v>
      </c>
      <c r="C125">
        <v>183</v>
      </c>
      <c r="D125" s="35">
        <f t="shared" si="18"/>
        <v>3</v>
      </c>
      <c r="E125" s="12">
        <f t="shared" si="22"/>
        <v>86.3</v>
      </c>
      <c r="F125" s="12">
        <f t="shared" si="23"/>
        <v>11</v>
      </c>
      <c r="G125" s="32">
        <f t="shared" si="24"/>
        <v>17.71150801435348</v>
      </c>
      <c r="H125" s="33">
        <f t="shared" si="25"/>
        <v>-1645.9884919856465</v>
      </c>
      <c r="I125" s="31">
        <f t="shared" si="19"/>
        <v>-1732.2884919856465</v>
      </c>
      <c r="J125" s="31">
        <f t="shared" si="20"/>
        <v>-71.17371475627397</v>
      </c>
      <c r="K125" s="31">
        <f t="shared" si="21"/>
        <v>179.54989487057412</v>
      </c>
      <c r="L125" s="32">
        <f t="shared" si="26"/>
        <v>193.14207832640113</v>
      </c>
      <c r="M125" s="17">
        <f t="shared" si="27"/>
        <v>338.3765878145824</v>
      </c>
    </row>
    <row r="126" spans="1:13" ht="12.75">
      <c r="A126">
        <v>1800</v>
      </c>
      <c r="B126">
        <v>3</v>
      </c>
      <c r="C126">
        <v>182</v>
      </c>
      <c r="D126" s="35">
        <f t="shared" si="18"/>
        <v>3</v>
      </c>
      <c r="E126" s="12">
        <f t="shared" si="22"/>
        <v>86.3</v>
      </c>
      <c r="F126" s="12">
        <f t="shared" si="23"/>
        <v>11</v>
      </c>
      <c r="G126" s="32">
        <f t="shared" si="24"/>
        <v>17.780031276624786</v>
      </c>
      <c r="H126" s="33">
        <f t="shared" si="25"/>
        <v>-1695.9199687233752</v>
      </c>
      <c r="I126" s="31">
        <f t="shared" si="19"/>
        <v>-1782.2199687233751</v>
      </c>
      <c r="J126" s="31">
        <f t="shared" si="20"/>
        <v>-71.784594073668</v>
      </c>
      <c r="K126" s="31">
        <f t="shared" si="21"/>
        <v>177.00539939027973</v>
      </c>
      <c r="L126" s="32">
        <f t="shared" si="26"/>
        <v>191.00769450373912</v>
      </c>
      <c r="M126" s="17">
        <f t="shared" si="27"/>
        <v>337.9249704431748</v>
      </c>
    </row>
    <row r="127" spans="1:13" ht="12.75">
      <c r="A127">
        <v>1850</v>
      </c>
      <c r="B127">
        <v>2.45</v>
      </c>
      <c r="C127">
        <v>185</v>
      </c>
      <c r="D127" s="35">
        <f t="shared" si="18"/>
        <v>2.7500000000000004</v>
      </c>
      <c r="E127" s="12">
        <f t="shared" si="22"/>
        <v>86.3</v>
      </c>
      <c r="F127" s="12">
        <f t="shared" si="23"/>
        <v>11</v>
      </c>
      <c r="G127" s="32">
        <f t="shared" si="24"/>
        <v>17.842964404273946</v>
      </c>
      <c r="H127" s="33">
        <f t="shared" si="25"/>
        <v>-1745.857035595726</v>
      </c>
      <c r="I127" s="31">
        <f t="shared" si="19"/>
        <v>-1832.157035595726</v>
      </c>
      <c r="J127" s="31">
        <f t="shared" si="20"/>
        <v>-72.41251159175033</v>
      </c>
      <c r="K127" s="31">
        <f t="shared" si="21"/>
        <v>174.57742250059448</v>
      </c>
      <c r="L127" s="32">
        <f t="shared" si="26"/>
        <v>188.99959862914113</v>
      </c>
      <c r="M127" s="17">
        <f t="shared" si="27"/>
        <v>337.4719431657381</v>
      </c>
    </row>
    <row r="128" spans="1:13" ht="12.75">
      <c r="A128">
        <v>1900</v>
      </c>
      <c r="B128">
        <v>2.3</v>
      </c>
      <c r="C128">
        <v>189</v>
      </c>
      <c r="D128" s="35">
        <f t="shared" si="18"/>
        <v>2.4999999999999996</v>
      </c>
      <c r="E128" s="12">
        <f t="shared" si="22"/>
        <v>86.3</v>
      </c>
      <c r="F128" s="12">
        <f t="shared" si="23"/>
        <v>11</v>
      </c>
      <c r="G128" s="32">
        <f t="shared" si="24"/>
        <v>17.895430336330943</v>
      </c>
      <c r="H128" s="33">
        <f t="shared" si="25"/>
        <v>-1795.804569663669</v>
      </c>
      <c r="I128" s="31">
        <f t="shared" si="19"/>
        <v>-1882.104569663669</v>
      </c>
      <c r="J128" s="31">
        <f t="shared" si="20"/>
        <v>-73.12014300207542</v>
      </c>
      <c r="K128" s="31">
        <f t="shared" si="21"/>
        <v>172.39955695864884</v>
      </c>
      <c r="L128" s="32">
        <f t="shared" si="26"/>
        <v>187.26495281333976</v>
      </c>
      <c r="M128" s="17">
        <f t="shared" si="27"/>
        <v>337.01665251812665</v>
      </c>
    </row>
    <row r="129" spans="1:13" ht="12.75">
      <c r="A129">
        <v>1950</v>
      </c>
      <c r="B129">
        <v>2.3</v>
      </c>
      <c r="C129">
        <v>188</v>
      </c>
      <c r="D129" s="35">
        <f t="shared" si="18"/>
        <v>2.4999999999999996</v>
      </c>
      <c r="E129" s="12">
        <f t="shared" si="22"/>
        <v>86.3</v>
      </c>
      <c r="F129" s="12">
        <f t="shared" si="23"/>
        <v>11</v>
      </c>
      <c r="G129" s="32">
        <f t="shared" si="24"/>
        <v>17.943019257238053</v>
      </c>
      <c r="H129" s="33">
        <f t="shared" si="25"/>
        <v>-1845.756980742762</v>
      </c>
      <c r="I129" s="31">
        <f t="shared" si="19"/>
        <v>-1932.0569807427619</v>
      </c>
      <c r="J129" s="31">
        <f t="shared" si="20"/>
        <v>-73.84816553698163</v>
      </c>
      <c r="K129" s="31">
        <f t="shared" si="21"/>
        <v>170.34368474131946</v>
      </c>
      <c r="L129" s="32">
        <f t="shared" si="26"/>
        <v>185.6623884485694</v>
      </c>
      <c r="M129" s="17">
        <f t="shared" si="27"/>
        <v>336.5620850223847</v>
      </c>
    </row>
    <row r="130" spans="1:13" ht="12.75">
      <c r="A130">
        <v>2000</v>
      </c>
      <c r="B130">
        <v>2.45</v>
      </c>
      <c r="C130">
        <v>171</v>
      </c>
      <c r="D130" s="35">
        <f t="shared" si="18"/>
        <v>2.7500000000000004</v>
      </c>
      <c r="E130" s="12">
        <f t="shared" si="22"/>
        <v>86.3</v>
      </c>
      <c r="F130" s="12">
        <f t="shared" si="23"/>
        <v>11</v>
      </c>
      <c r="G130" s="32">
        <f t="shared" si="24"/>
        <v>17.99548518929505</v>
      </c>
      <c r="H130" s="33">
        <f t="shared" si="25"/>
        <v>-1895.704514810705</v>
      </c>
      <c r="I130" s="31">
        <f t="shared" si="19"/>
        <v>-1982.004514810705</v>
      </c>
      <c r="J130" s="31">
        <f t="shared" si="20"/>
        <v>-74.26547456613771</v>
      </c>
      <c r="K130" s="31">
        <f t="shared" si="21"/>
        <v>168.09208670750934</v>
      </c>
      <c r="L130" s="32">
        <f t="shared" si="26"/>
        <v>183.76700010126544</v>
      </c>
      <c r="M130" s="17">
        <f t="shared" si="27"/>
        <v>336.16347657756296</v>
      </c>
    </row>
    <row r="131" spans="1:13" ht="12.75">
      <c r="A131">
        <v>2050</v>
      </c>
      <c r="B131">
        <v>2.45</v>
      </c>
      <c r="C131">
        <v>175</v>
      </c>
      <c r="D131" s="35">
        <f t="shared" si="18"/>
        <v>2.7500000000000004</v>
      </c>
      <c r="E131" s="12">
        <f t="shared" si="22"/>
        <v>86.3</v>
      </c>
      <c r="F131" s="12">
        <f t="shared" si="23"/>
        <v>11</v>
      </c>
      <c r="G131" s="32">
        <f t="shared" si="24"/>
        <v>18.053065865047518</v>
      </c>
      <c r="H131" s="33">
        <f t="shared" si="25"/>
        <v>-1945.6469341349525</v>
      </c>
      <c r="I131" s="31">
        <f t="shared" si="19"/>
        <v>-2031.9469341349525</v>
      </c>
      <c r="J131" s="31">
        <f t="shared" si="20"/>
        <v>-74.43281381926228</v>
      </c>
      <c r="K131" s="31">
        <f t="shared" si="21"/>
        <v>165.69902389692743</v>
      </c>
      <c r="L131" s="32">
        <f t="shared" si="26"/>
        <v>181.6491406350371</v>
      </c>
      <c r="M131" s="17">
        <f t="shared" si="27"/>
        <v>335.81015015156447</v>
      </c>
    </row>
    <row r="132" spans="1:13" ht="12.75">
      <c r="A132">
        <v>2075</v>
      </c>
      <c r="B132">
        <v>2.45</v>
      </c>
      <c r="C132">
        <v>184</v>
      </c>
      <c r="D132" s="35">
        <f t="shared" si="18"/>
        <v>2.7500000000000004</v>
      </c>
      <c r="E132" s="12">
        <f t="shared" si="22"/>
        <v>86.3</v>
      </c>
      <c r="F132" s="12">
        <f t="shared" si="23"/>
        <v>11</v>
      </c>
      <c r="G132" s="32">
        <f t="shared" si="24"/>
        <v>18.081856202923753</v>
      </c>
      <c r="H132" s="33">
        <f t="shared" si="25"/>
        <v>-1970.6181437970763</v>
      </c>
      <c r="I132" s="31">
        <f t="shared" si="19"/>
        <v>-2056.9181437970765</v>
      </c>
      <c r="J132" s="31">
        <f t="shared" si="20"/>
        <v>-74.65139680584271</v>
      </c>
      <c r="K132" s="31">
        <f t="shared" si="21"/>
        <v>164.5196556388188</v>
      </c>
      <c r="L132" s="32">
        <f t="shared" si="26"/>
        <v>180.66418609281394</v>
      </c>
      <c r="M132" s="17">
        <f t="shared" si="27"/>
        <v>335.5936544190752</v>
      </c>
    </row>
    <row r="133" spans="1:13" ht="12.75">
      <c r="A133">
        <v>2100</v>
      </c>
      <c r="B133">
        <v>2.3</v>
      </c>
      <c r="C133">
        <v>186</v>
      </c>
      <c r="D133" s="35">
        <f t="shared" si="18"/>
        <v>2.4999999999999996</v>
      </c>
      <c r="E133" s="12">
        <f t="shared" si="22"/>
        <v>86.3</v>
      </c>
      <c r="F133" s="12">
        <f t="shared" si="23"/>
        <v>11</v>
      </c>
      <c r="G133" s="32">
        <f t="shared" si="24"/>
        <v>18.10808916895225</v>
      </c>
      <c r="H133" s="33">
        <f t="shared" si="25"/>
        <v>-1995.5919108310477</v>
      </c>
      <c r="I133" s="31">
        <f t="shared" si="19"/>
        <v>-2081.891910831048</v>
      </c>
      <c r="J133" s="31">
        <f t="shared" si="20"/>
        <v>-74.96699377038763</v>
      </c>
      <c r="K133" s="31">
        <f t="shared" si="21"/>
        <v>163.41903822623246</v>
      </c>
      <c r="L133" s="32">
        <f t="shared" si="26"/>
        <v>179.79386032274897</v>
      </c>
      <c r="M133" s="17">
        <f t="shared" si="27"/>
        <v>335.3571410920027</v>
      </c>
    </row>
    <row r="134" spans="1:13" ht="12.75">
      <c r="A134">
        <v>2125</v>
      </c>
      <c r="B134">
        <v>2.3</v>
      </c>
      <c r="C134">
        <v>188</v>
      </c>
      <c r="D134" s="35">
        <f aca="true" t="shared" si="28" ref="D134:D154">(B134-INT(B134))/0.6+INT(B134)</f>
        <v>2.4999999999999996</v>
      </c>
      <c r="E134" s="12">
        <f aca="true" t="shared" si="29" ref="E134:E154">E133</f>
        <v>86.3</v>
      </c>
      <c r="F134" s="12">
        <f aca="true" t="shared" si="30" ref="F134:F154">F133</f>
        <v>11</v>
      </c>
      <c r="G134" s="32">
        <f aca="true" t="shared" si="31" ref="G134:G154">(A134-A133)-(A134-A133)*COS(RADIANS((D133+D134)/2))+G133</f>
        <v>18.131883629405806</v>
      </c>
      <c r="H134" s="33">
        <f aca="true" t="shared" si="32" ref="H134:H154">E134-A134+G134</f>
        <v>-2020.5681163705942</v>
      </c>
      <c r="I134" s="31">
        <f aca="true" t="shared" si="33" ref="I134:I154">H134-E$6</f>
        <v>-2106.868116370594</v>
      </c>
      <c r="J134" s="31">
        <f aca="true" t="shared" si="34" ref="J134:J154">IF(C134=0,J133,(A134-A133)*SIN(RADIANS((D133+D134)/2))*SIN(RADIANS((C133+C134)/2+F134))+J133)</f>
        <v>-75.30397206989045</v>
      </c>
      <c r="K134" s="31">
        <f aca="true" t="shared" si="35" ref="K134:K154">IF(C134=0,K133,(A134-A133)*SIN(RADIANS((D133+D134)/2))*COS(RADIANS((C133+C134)/2+F134))+K133)</f>
        <v>162.38192566146733</v>
      </c>
      <c r="L134" s="32">
        <f aca="true" t="shared" si="36" ref="L134:L154">SQRT(POWER(K134,2)+POWER(J134,2))</f>
        <v>178.99323448395793</v>
      </c>
      <c r="M134" s="17">
        <f aca="true" t="shared" si="37" ref="M134:M154">IF(L134=0,0,ABS(IF(J134&lt;=0,360,0)-DEGREES(ACOS(K134/L134))))</f>
        <v>335.12067496482615</v>
      </c>
    </row>
    <row r="135" spans="1:13" ht="12.75">
      <c r="A135">
        <v>2150</v>
      </c>
      <c r="B135">
        <v>2.3</v>
      </c>
      <c r="C135">
        <v>174</v>
      </c>
      <c r="D135" s="35">
        <f t="shared" si="28"/>
        <v>2.4999999999999996</v>
      </c>
      <c r="E135" s="12">
        <f t="shared" si="29"/>
        <v>86.3</v>
      </c>
      <c r="F135" s="12">
        <f t="shared" si="30"/>
        <v>11</v>
      </c>
      <c r="G135" s="32">
        <f t="shared" si="31"/>
        <v>18.15567808985936</v>
      </c>
      <c r="H135" s="33">
        <f t="shared" si="32"/>
        <v>-2045.5443219101405</v>
      </c>
      <c r="I135" s="31">
        <f t="shared" si="33"/>
        <v>-2131.8443219101405</v>
      </c>
      <c r="J135" s="31">
        <f t="shared" si="34"/>
        <v>-75.5306965843795</v>
      </c>
      <c r="K135" s="31">
        <f t="shared" si="35"/>
        <v>161.3152706840453</v>
      </c>
      <c r="L135" s="32">
        <f t="shared" si="36"/>
        <v>178.12215662962424</v>
      </c>
      <c r="M135" s="17">
        <f t="shared" si="37"/>
        <v>334.91016544194815</v>
      </c>
    </row>
    <row r="136" spans="1:13" ht="12.75">
      <c r="A136">
        <v>2175</v>
      </c>
      <c r="B136">
        <v>2.15</v>
      </c>
      <c r="C136">
        <v>185</v>
      </c>
      <c r="D136" s="35">
        <f t="shared" si="28"/>
        <v>2.25</v>
      </c>
      <c r="E136" s="12">
        <f t="shared" si="29"/>
        <v>86.3</v>
      </c>
      <c r="F136" s="12">
        <f t="shared" si="30"/>
        <v>11</v>
      </c>
      <c r="G136" s="32">
        <f t="shared" si="31"/>
        <v>18.177152922617193</v>
      </c>
      <c r="H136" s="33">
        <f t="shared" si="32"/>
        <v>-2070.5228470773827</v>
      </c>
      <c r="I136" s="31">
        <f t="shared" si="33"/>
        <v>-2156.822847077383</v>
      </c>
      <c r="J136" s="31">
        <f t="shared" si="34"/>
        <v>-75.71949122284909</v>
      </c>
      <c r="K136" s="31">
        <f t="shared" si="35"/>
        <v>160.29662596976326</v>
      </c>
      <c r="L136" s="32">
        <f t="shared" si="36"/>
        <v>177.28070861866865</v>
      </c>
      <c r="M136" s="17">
        <f t="shared" si="37"/>
        <v>334.7153040976926</v>
      </c>
    </row>
    <row r="137" spans="1:13" ht="12.75">
      <c r="A137">
        <v>2200</v>
      </c>
      <c r="B137">
        <v>2.15</v>
      </c>
      <c r="C137">
        <v>187</v>
      </c>
      <c r="D137" s="35">
        <f t="shared" si="28"/>
        <v>2.25</v>
      </c>
      <c r="E137" s="12">
        <f t="shared" si="29"/>
        <v>86.3</v>
      </c>
      <c r="F137" s="12">
        <f t="shared" si="30"/>
        <v>11</v>
      </c>
      <c r="G137" s="32">
        <f t="shared" si="31"/>
        <v>18.19642701659912</v>
      </c>
      <c r="H137" s="33">
        <f t="shared" si="32"/>
        <v>-2095.5035729834008</v>
      </c>
      <c r="I137" s="31">
        <f t="shared" si="33"/>
        <v>-2181.803572983401</v>
      </c>
      <c r="J137" s="31">
        <f t="shared" si="34"/>
        <v>-76.00645270436357</v>
      </c>
      <c r="K137" s="31">
        <f t="shared" si="35"/>
        <v>159.3580172565475</v>
      </c>
      <c r="L137" s="32">
        <f t="shared" si="36"/>
        <v>176.55582266421786</v>
      </c>
      <c r="M137" s="17">
        <f t="shared" si="37"/>
        <v>334.50100246222576</v>
      </c>
    </row>
    <row r="138" spans="1:13" ht="12.75">
      <c r="A138">
        <v>2225</v>
      </c>
      <c r="B138">
        <v>2.15</v>
      </c>
      <c r="C138">
        <v>186</v>
      </c>
      <c r="D138" s="35">
        <f t="shared" si="28"/>
        <v>2.25</v>
      </c>
      <c r="E138" s="12">
        <f t="shared" si="29"/>
        <v>86.3</v>
      </c>
      <c r="F138" s="12">
        <f t="shared" si="30"/>
        <v>11</v>
      </c>
      <c r="G138" s="32">
        <f t="shared" si="31"/>
        <v>18.215701110581048</v>
      </c>
      <c r="H138" s="33">
        <f t="shared" si="32"/>
        <v>-2120.484298889419</v>
      </c>
      <c r="I138" s="31">
        <f t="shared" si="33"/>
        <v>-2206.784298889419</v>
      </c>
      <c r="J138" s="31">
        <f t="shared" si="34"/>
        <v>-76.3015940615191</v>
      </c>
      <c r="K138" s="31">
        <f t="shared" si="35"/>
        <v>158.4219484622306</v>
      </c>
      <c r="L138" s="32">
        <f t="shared" si="36"/>
        <v>175.83926470188192</v>
      </c>
      <c r="M138" s="17">
        <f t="shared" si="37"/>
        <v>334.2828946256811</v>
      </c>
    </row>
    <row r="139" spans="1:13" ht="12.75">
      <c r="A139">
        <v>2250</v>
      </c>
      <c r="B139">
        <v>2.15</v>
      </c>
      <c r="C139">
        <v>171</v>
      </c>
      <c r="D139" s="35">
        <f t="shared" si="28"/>
        <v>2.25</v>
      </c>
      <c r="E139" s="12">
        <f t="shared" si="29"/>
        <v>86.3</v>
      </c>
      <c r="F139" s="12">
        <f t="shared" si="30"/>
        <v>11</v>
      </c>
      <c r="G139" s="32">
        <f t="shared" si="31"/>
        <v>18.234975204562975</v>
      </c>
      <c r="H139" s="33">
        <f t="shared" si="32"/>
        <v>-2145.465024795437</v>
      </c>
      <c r="I139" s="31">
        <f t="shared" si="33"/>
        <v>-2231.765024795437</v>
      </c>
      <c r="J139" s="31">
        <f t="shared" si="34"/>
        <v>-76.46358752645824</v>
      </c>
      <c r="K139" s="31">
        <f t="shared" si="35"/>
        <v>157.45391368717625</v>
      </c>
      <c r="L139" s="32">
        <f t="shared" si="36"/>
        <v>175.03832481152546</v>
      </c>
      <c r="M139" s="17">
        <f t="shared" si="37"/>
        <v>334.09762229332847</v>
      </c>
    </row>
    <row r="140" spans="1:13" ht="12.75">
      <c r="A140">
        <v>2275</v>
      </c>
      <c r="B140">
        <v>2.15</v>
      </c>
      <c r="C140">
        <v>174</v>
      </c>
      <c r="D140" s="35">
        <f t="shared" si="28"/>
        <v>2.25</v>
      </c>
      <c r="E140" s="12">
        <f t="shared" si="29"/>
        <v>86.3</v>
      </c>
      <c r="F140" s="12">
        <f t="shared" si="30"/>
        <v>11</v>
      </c>
      <c r="G140" s="32">
        <f t="shared" si="31"/>
        <v>18.254249298544902</v>
      </c>
      <c r="H140" s="33">
        <f t="shared" si="32"/>
        <v>-2170.445750701455</v>
      </c>
      <c r="I140" s="31">
        <f t="shared" si="33"/>
        <v>-2256.745750701455</v>
      </c>
      <c r="J140" s="31">
        <f t="shared" si="34"/>
        <v>-76.52350638682071</v>
      </c>
      <c r="K140" s="31">
        <f t="shared" si="35"/>
        <v>156.4742489799573</v>
      </c>
      <c r="L140" s="32">
        <f t="shared" si="36"/>
        <v>174.18391895802398</v>
      </c>
      <c r="M140" s="17">
        <f t="shared" si="37"/>
        <v>333.9391213938443</v>
      </c>
    </row>
    <row r="141" spans="1:13" ht="12.75">
      <c r="A141">
        <v>2300</v>
      </c>
      <c r="B141">
        <v>2.15</v>
      </c>
      <c r="C141">
        <v>178</v>
      </c>
      <c r="D141" s="35">
        <f t="shared" si="28"/>
        <v>2.25</v>
      </c>
      <c r="E141" s="12">
        <f t="shared" si="29"/>
        <v>86.3</v>
      </c>
      <c r="F141" s="12">
        <f t="shared" si="30"/>
        <v>11</v>
      </c>
      <c r="G141" s="32">
        <f t="shared" si="31"/>
        <v>18.27352339252683</v>
      </c>
      <c r="H141" s="33">
        <f t="shared" si="32"/>
        <v>-2195.426476607473</v>
      </c>
      <c r="I141" s="31">
        <f t="shared" si="33"/>
        <v>-2281.726476607473</v>
      </c>
      <c r="J141" s="31">
        <f t="shared" si="34"/>
        <v>-76.64312058603983</v>
      </c>
      <c r="K141" s="31">
        <f t="shared" si="35"/>
        <v>155.50006950381203</v>
      </c>
      <c r="L141" s="32">
        <f t="shared" si="36"/>
        <v>173.36216296774973</v>
      </c>
      <c r="M141" s="17">
        <f t="shared" si="37"/>
        <v>333.7621611188885</v>
      </c>
    </row>
    <row r="142" spans="1:13" ht="12.75">
      <c r="A142">
        <v>2350</v>
      </c>
      <c r="B142">
        <v>1.45</v>
      </c>
      <c r="C142">
        <v>0</v>
      </c>
      <c r="D142" s="35">
        <f t="shared" si="28"/>
        <v>1.75</v>
      </c>
      <c r="E142" s="12">
        <f t="shared" si="29"/>
        <v>86.3</v>
      </c>
      <c r="F142" s="12">
        <f t="shared" si="30"/>
        <v>11</v>
      </c>
      <c r="G142" s="32">
        <f t="shared" si="31"/>
        <v>18.303982041572045</v>
      </c>
      <c r="H142" s="33">
        <f t="shared" si="32"/>
        <v>-2245.396017958428</v>
      </c>
      <c r="I142" s="31">
        <f t="shared" si="33"/>
        <v>-2331.696017958428</v>
      </c>
      <c r="J142" s="31">
        <f t="shared" si="34"/>
        <v>-76.64312058603983</v>
      </c>
      <c r="K142" s="31">
        <f t="shared" si="35"/>
        <v>155.50006950381203</v>
      </c>
      <c r="L142" s="32">
        <f t="shared" si="36"/>
        <v>173.36216296774973</v>
      </c>
      <c r="M142" s="17">
        <f t="shared" si="37"/>
        <v>333.7621611188885</v>
      </c>
    </row>
    <row r="143" spans="1:13" ht="12.75">
      <c r="A143">
        <v>2375</v>
      </c>
      <c r="B143">
        <v>1.3</v>
      </c>
      <c r="C143">
        <v>0</v>
      </c>
      <c r="D143" s="35">
        <f t="shared" si="28"/>
        <v>1.5</v>
      </c>
      <c r="E143" s="12">
        <f t="shared" si="29"/>
        <v>86.3</v>
      </c>
      <c r="F143" s="12">
        <f t="shared" si="30"/>
        <v>11</v>
      </c>
      <c r="G143" s="32">
        <f t="shared" si="31"/>
        <v>18.314036122279393</v>
      </c>
      <c r="H143" s="33">
        <f t="shared" si="32"/>
        <v>-2270.3859638777203</v>
      </c>
      <c r="I143" s="31">
        <f t="shared" si="33"/>
        <v>-2356.6859638777205</v>
      </c>
      <c r="J143" s="31">
        <f t="shared" si="34"/>
        <v>-76.64312058603983</v>
      </c>
      <c r="K143" s="31">
        <f t="shared" si="35"/>
        <v>155.50006950381203</v>
      </c>
      <c r="L143" s="32">
        <f t="shared" si="36"/>
        <v>173.36216296774973</v>
      </c>
      <c r="M143" s="17">
        <f t="shared" si="37"/>
        <v>333.7621611188885</v>
      </c>
    </row>
    <row r="144" spans="1:13" ht="12.75">
      <c r="A144">
        <v>2400</v>
      </c>
      <c r="B144">
        <v>0.45</v>
      </c>
      <c r="C144">
        <v>0</v>
      </c>
      <c r="D144" s="35">
        <f t="shared" si="28"/>
        <v>0.75</v>
      </c>
      <c r="E144" s="12">
        <f t="shared" si="29"/>
        <v>86.3</v>
      </c>
      <c r="F144" s="12">
        <f t="shared" si="30"/>
        <v>11</v>
      </c>
      <c r="G144" s="32">
        <f t="shared" si="31"/>
        <v>18.318855110227773</v>
      </c>
      <c r="H144" s="33">
        <f t="shared" si="32"/>
        <v>-2295.3811448897723</v>
      </c>
      <c r="I144" s="31">
        <f t="shared" si="33"/>
        <v>-2381.6811448897724</v>
      </c>
      <c r="J144" s="31">
        <f t="shared" si="34"/>
        <v>-76.64312058603983</v>
      </c>
      <c r="K144" s="31">
        <f t="shared" si="35"/>
        <v>155.50006950381203</v>
      </c>
      <c r="L144" s="32">
        <f t="shared" si="36"/>
        <v>173.36216296774973</v>
      </c>
      <c r="M144" s="17">
        <f t="shared" si="37"/>
        <v>333.7621611188885</v>
      </c>
    </row>
    <row r="145" spans="1:13" ht="12.75">
      <c r="A145">
        <v>2425</v>
      </c>
      <c r="B145">
        <v>0.45</v>
      </c>
      <c r="C145">
        <v>0</v>
      </c>
      <c r="D145" s="35">
        <f t="shared" si="28"/>
        <v>0.75</v>
      </c>
      <c r="E145" s="12">
        <f t="shared" si="29"/>
        <v>86.3</v>
      </c>
      <c r="F145" s="12">
        <f t="shared" si="30"/>
        <v>11</v>
      </c>
      <c r="G145" s="32">
        <f t="shared" si="31"/>
        <v>18.320996920877597</v>
      </c>
      <c r="H145" s="33">
        <f t="shared" si="32"/>
        <v>-2320.3790030791224</v>
      </c>
      <c r="I145" s="31">
        <f t="shared" si="33"/>
        <v>-2406.6790030791226</v>
      </c>
      <c r="J145" s="31">
        <f t="shared" si="34"/>
        <v>-76.64312058603983</v>
      </c>
      <c r="K145" s="31">
        <f t="shared" si="35"/>
        <v>155.50006950381203</v>
      </c>
      <c r="L145" s="32">
        <f t="shared" si="36"/>
        <v>173.36216296774973</v>
      </c>
      <c r="M145" s="17">
        <f t="shared" si="37"/>
        <v>333.7621611188885</v>
      </c>
    </row>
    <row r="146" spans="1:13" ht="12.75">
      <c r="A146">
        <v>2450</v>
      </c>
      <c r="B146">
        <v>0.45</v>
      </c>
      <c r="C146">
        <v>0</v>
      </c>
      <c r="D146" s="35">
        <f t="shared" si="28"/>
        <v>0.75</v>
      </c>
      <c r="E146" s="12">
        <f t="shared" si="29"/>
        <v>86.3</v>
      </c>
      <c r="F146" s="12">
        <f t="shared" si="30"/>
        <v>11</v>
      </c>
      <c r="G146" s="32">
        <f t="shared" si="31"/>
        <v>18.323138731527422</v>
      </c>
      <c r="H146" s="33">
        <f t="shared" si="32"/>
        <v>-2345.3768612684726</v>
      </c>
      <c r="I146" s="31">
        <f t="shared" si="33"/>
        <v>-2431.6768612684727</v>
      </c>
      <c r="J146" s="31">
        <f t="shared" si="34"/>
        <v>-76.64312058603983</v>
      </c>
      <c r="K146" s="31">
        <f t="shared" si="35"/>
        <v>155.50006950381203</v>
      </c>
      <c r="L146" s="32">
        <f t="shared" si="36"/>
        <v>173.36216296774973</v>
      </c>
      <c r="M146" s="17">
        <f t="shared" si="37"/>
        <v>333.7621611188885</v>
      </c>
    </row>
    <row r="147" spans="1:13" ht="12.75">
      <c r="A147">
        <v>2475</v>
      </c>
      <c r="B147">
        <v>0.45</v>
      </c>
      <c r="C147">
        <v>0</v>
      </c>
      <c r="D147" s="35">
        <f t="shared" si="28"/>
        <v>0.75</v>
      </c>
      <c r="E147" s="12">
        <f t="shared" si="29"/>
        <v>86.3</v>
      </c>
      <c r="F147" s="12">
        <f t="shared" si="30"/>
        <v>11</v>
      </c>
      <c r="G147" s="32">
        <f t="shared" si="31"/>
        <v>18.325280542177246</v>
      </c>
      <c r="H147" s="33">
        <f t="shared" si="32"/>
        <v>-2370.3747194578227</v>
      </c>
      <c r="I147" s="31">
        <f t="shared" si="33"/>
        <v>-2456.674719457823</v>
      </c>
      <c r="J147" s="31">
        <f t="shared" si="34"/>
        <v>-76.64312058603983</v>
      </c>
      <c r="K147" s="31">
        <f t="shared" si="35"/>
        <v>155.50006950381203</v>
      </c>
      <c r="L147" s="32">
        <f t="shared" si="36"/>
        <v>173.36216296774973</v>
      </c>
      <c r="M147" s="17">
        <f t="shared" si="37"/>
        <v>333.7621611188885</v>
      </c>
    </row>
    <row r="148" spans="1:13" ht="12.75">
      <c r="A148">
        <v>2500</v>
      </c>
      <c r="B148">
        <v>0.3</v>
      </c>
      <c r="C148">
        <v>0</v>
      </c>
      <c r="D148" s="35">
        <f t="shared" si="28"/>
        <v>0.5</v>
      </c>
      <c r="E148" s="12">
        <f t="shared" si="29"/>
        <v>86.3</v>
      </c>
      <c r="F148" s="12">
        <f t="shared" si="30"/>
        <v>11</v>
      </c>
      <c r="G148" s="32">
        <f t="shared" si="31"/>
        <v>18.326767917173502</v>
      </c>
      <c r="H148" s="33">
        <f t="shared" si="32"/>
        <v>-2395.3732320828262</v>
      </c>
      <c r="I148" s="31">
        <f t="shared" si="33"/>
        <v>-2481.6732320828264</v>
      </c>
      <c r="J148" s="31">
        <f t="shared" si="34"/>
        <v>-76.64312058603983</v>
      </c>
      <c r="K148" s="31">
        <f t="shared" si="35"/>
        <v>155.50006950381203</v>
      </c>
      <c r="L148" s="32">
        <f t="shared" si="36"/>
        <v>173.36216296774973</v>
      </c>
      <c r="M148" s="17">
        <f t="shared" si="37"/>
        <v>333.7621611188885</v>
      </c>
    </row>
    <row r="149" spans="1:13" ht="12.75">
      <c r="A149">
        <v>2525</v>
      </c>
      <c r="B149">
        <v>0.3</v>
      </c>
      <c r="C149">
        <v>0</v>
      </c>
      <c r="D149" s="35">
        <f t="shared" si="28"/>
        <v>0.5</v>
      </c>
      <c r="E149" s="12">
        <f t="shared" si="29"/>
        <v>86.3</v>
      </c>
      <c r="F149" s="12">
        <f t="shared" si="30"/>
        <v>11</v>
      </c>
      <c r="G149" s="32">
        <f t="shared" si="31"/>
        <v>18.32771984056922</v>
      </c>
      <c r="H149" s="33">
        <f t="shared" si="32"/>
        <v>-2420.3722801594304</v>
      </c>
      <c r="I149" s="31">
        <f t="shared" si="33"/>
        <v>-2506.6722801594306</v>
      </c>
      <c r="J149" s="31">
        <f t="shared" si="34"/>
        <v>-76.64312058603983</v>
      </c>
      <c r="K149" s="31">
        <f t="shared" si="35"/>
        <v>155.50006950381203</v>
      </c>
      <c r="L149" s="32">
        <f t="shared" si="36"/>
        <v>173.36216296774973</v>
      </c>
      <c r="M149" s="17">
        <f t="shared" si="37"/>
        <v>333.7621611188885</v>
      </c>
    </row>
    <row r="150" spans="1:13" ht="12.75">
      <c r="A150">
        <v>2550</v>
      </c>
      <c r="B150">
        <v>0.3</v>
      </c>
      <c r="C150">
        <v>0</v>
      </c>
      <c r="D150" s="35">
        <f t="shared" si="28"/>
        <v>0.5</v>
      </c>
      <c r="E150" s="12">
        <f t="shared" si="29"/>
        <v>86.3</v>
      </c>
      <c r="F150" s="12">
        <f t="shared" si="30"/>
        <v>11</v>
      </c>
      <c r="G150" s="32">
        <f t="shared" si="31"/>
        <v>18.328671763964937</v>
      </c>
      <c r="H150" s="33">
        <f t="shared" si="32"/>
        <v>-2445.371328236035</v>
      </c>
      <c r="I150" s="31">
        <f t="shared" si="33"/>
        <v>-2531.671328236035</v>
      </c>
      <c r="J150" s="31">
        <f t="shared" si="34"/>
        <v>-76.64312058603983</v>
      </c>
      <c r="K150" s="31">
        <f t="shared" si="35"/>
        <v>155.50006950381203</v>
      </c>
      <c r="L150" s="32">
        <f t="shared" si="36"/>
        <v>173.36216296774973</v>
      </c>
      <c r="M150" s="17">
        <f t="shared" si="37"/>
        <v>333.7621611188885</v>
      </c>
    </row>
    <row r="151" spans="1:13" ht="12.75">
      <c r="A151">
        <v>2575</v>
      </c>
      <c r="B151">
        <v>0.45</v>
      </c>
      <c r="C151">
        <v>0</v>
      </c>
      <c r="D151" s="35">
        <f t="shared" si="28"/>
        <v>0.75</v>
      </c>
      <c r="E151" s="12">
        <f t="shared" si="29"/>
        <v>86.3</v>
      </c>
      <c r="F151" s="12">
        <f t="shared" si="30"/>
        <v>11</v>
      </c>
      <c r="G151" s="32">
        <f t="shared" si="31"/>
        <v>18.330159138961193</v>
      </c>
      <c r="H151" s="33">
        <f t="shared" si="32"/>
        <v>-2470.3698408610385</v>
      </c>
      <c r="I151" s="31">
        <f t="shared" si="33"/>
        <v>-2556.6698408610387</v>
      </c>
      <c r="J151" s="31">
        <f t="shared" si="34"/>
        <v>-76.64312058603983</v>
      </c>
      <c r="K151" s="31">
        <f t="shared" si="35"/>
        <v>155.50006950381203</v>
      </c>
      <c r="L151" s="32">
        <f t="shared" si="36"/>
        <v>173.36216296774973</v>
      </c>
      <c r="M151" s="17">
        <f t="shared" si="37"/>
        <v>333.7621611188885</v>
      </c>
    </row>
    <row r="152" spans="1:13" ht="12.75">
      <c r="A152">
        <v>2600</v>
      </c>
      <c r="B152">
        <v>0.3</v>
      </c>
      <c r="C152">
        <v>0</v>
      </c>
      <c r="D152" s="35">
        <f t="shared" si="28"/>
        <v>0.5</v>
      </c>
      <c r="E152" s="12">
        <f t="shared" si="29"/>
        <v>86.3</v>
      </c>
      <c r="F152" s="12">
        <f t="shared" si="30"/>
        <v>11</v>
      </c>
      <c r="G152" s="32">
        <f t="shared" si="31"/>
        <v>18.33164651395745</v>
      </c>
      <c r="H152" s="33">
        <f t="shared" si="32"/>
        <v>-2495.3683534860425</v>
      </c>
      <c r="I152" s="31">
        <f t="shared" si="33"/>
        <v>-2581.6683534860426</v>
      </c>
      <c r="J152" s="31">
        <f t="shared" si="34"/>
        <v>-76.64312058603983</v>
      </c>
      <c r="K152" s="31">
        <f t="shared" si="35"/>
        <v>155.50006950381203</v>
      </c>
      <c r="L152" s="32">
        <f t="shared" si="36"/>
        <v>173.36216296774973</v>
      </c>
      <c r="M152" s="17">
        <f t="shared" si="37"/>
        <v>333.7621611188885</v>
      </c>
    </row>
    <row r="153" spans="1:13" ht="12.75">
      <c r="A153">
        <v>2625</v>
      </c>
      <c r="B153">
        <v>0.3</v>
      </c>
      <c r="C153">
        <v>0</v>
      </c>
      <c r="D153" s="35">
        <f t="shared" si="28"/>
        <v>0.5</v>
      </c>
      <c r="E153" s="12">
        <f t="shared" si="29"/>
        <v>86.3</v>
      </c>
      <c r="F153" s="12">
        <f t="shared" si="30"/>
        <v>11</v>
      </c>
      <c r="G153" s="32">
        <f t="shared" si="31"/>
        <v>18.332598437353166</v>
      </c>
      <c r="H153" s="33">
        <f t="shared" si="32"/>
        <v>-2520.3674015626466</v>
      </c>
      <c r="I153" s="31">
        <f t="shared" si="33"/>
        <v>-2606.667401562647</v>
      </c>
      <c r="J153" s="31">
        <f t="shared" si="34"/>
        <v>-76.64312058603983</v>
      </c>
      <c r="K153" s="31">
        <f t="shared" si="35"/>
        <v>155.50006950381203</v>
      </c>
      <c r="L153" s="32">
        <f t="shared" si="36"/>
        <v>173.36216296774973</v>
      </c>
      <c r="M153" s="17">
        <f t="shared" si="37"/>
        <v>333.7621611188885</v>
      </c>
    </row>
    <row r="154" spans="1:13" ht="12.75">
      <c r="A154">
        <v>2650</v>
      </c>
      <c r="B154">
        <v>0.45</v>
      </c>
      <c r="C154">
        <v>0</v>
      </c>
      <c r="D154" s="35">
        <f t="shared" si="28"/>
        <v>0.75</v>
      </c>
      <c r="E154" s="12">
        <f t="shared" si="29"/>
        <v>86.3</v>
      </c>
      <c r="F154" s="12">
        <f t="shared" si="30"/>
        <v>11</v>
      </c>
      <c r="G154" s="32">
        <f t="shared" si="31"/>
        <v>18.33408581234942</v>
      </c>
      <c r="H154" s="33">
        <f t="shared" si="32"/>
        <v>-2545.3659141876506</v>
      </c>
      <c r="I154" s="31">
        <f t="shared" si="33"/>
        <v>-2631.6659141876507</v>
      </c>
      <c r="J154" s="31">
        <f t="shared" si="34"/>
        <v>-76.64312058603983</v>
      </c>
      <c r="K154" s="31">
        <f t="shared" si="35"/>
        <v>155.50006950381203</v>
      </c>
      <c r="L154" s="32">
        <f t="shared" si="36"/>
        <v>173.36216296774973</v>
      </c>
      <c r="M154" s="17">
        <f t="shared" si="37"/>
        <v>333.7621611188885</v>
      </c>
    </row>
    <row r="155" spans="1:13" ht="12.75">
      <c r="A155">
        <v>2675</v>
      </c>
      <c r="B155">
        <v>0.3</v>
      </c>
      <c r="C155">
        <v>0</v>
      </c>
      <c r="D155" s="35">
        <f aca="true" t="shared" si="38" ref="D155:D170">(B155-INT(B155))/0.6+INT(B155)</f>
        <v>0.5</v>
      </c>
      <c r="E155" s="12">
        <f aca="true" t="shared" si="39" ref="E155:E170">E154</f>
        <v>86.3</v>
      </c>
      <c r="F155" s="12">
        <f aca="true" t="shared" si="40" ref="F155:F170">F154</f>
        <v>11</v>
      </c>
      <c r="G155" s="32">
        <f aca="true" t="shared" si="41" ref="G155:G170">(A155-A154)-(A155-A154)*COS(RADIANS((D154+D155)/2))+G154</f>
        <v>18.335573187345677</v>
      </c>
      <c r="H155" s="33">
        <f aca="true" t="shared" si="42" ref="H155:H170">E155-A155+G155</f>
        <v>-2570.364426812654</v>
      </c>
      <c r="I155" s="31">
        <f aca="true" t="shared" si="43" ref="I155:I170">H155-E$6</f>
        <v>-2656.6644268126543</v>
      </c>
      <c r="J155" s="31">
        <f aca="true" t="shared" si="44" ref="J155:J170">IF(C155=0,J154,(A155-A154)*SIN(RADIANS((D154+D155)/2))*SIN(RADIANS((C154+C155)/2+F155))+J154)</f>
        <v>-76.64312058603983</v>
      </c>
      <c r="K155" s="31">
        <f aca="true" t="shared" si="45" ref="K155:K170">IF(C155=0,K154,(A155-A154)*SIN(RADIANS((D154+D155)/2))*COS(RADIANS((C154+C155)/2+F155))+K154)</f>
        <v>155.50006950381203</v>
      </c>
      <c r="L155" s="32">
        <f aca="true" t="shared" si="46" ref="L155:L170">SQRT(POWER(K155,2)+POWER(J155,2))</f>
        <v>173.36216296774973</v>
      </c>
      <c r="M155" s="17">
        <f aca="true" t="shared" si="47" ref="M155:M170">IF(L155=0,0,ABS(IF(J155&lt;=0,360,0)-DEGREES(ACOS(K155/L155))))</f>
        <v>333.7621611188885</v>
      </c>
    </row>
    <row r="156" spans="1:13" ht="12.75">
      <c r="A156">
        <v>2700</v>
      </c>
      <c r="B156">
        <v>0.15</v>
      </c>
      <c r="C156">
        <v>0</v>
      </c>
      <c r="D156" s="35">
        <f t="shared" si="38"/>
        <v>0.25</v>
      </c>
      <c r="E156" s="12">
        <f t="shared" si="39"/>
        <v>86.3</v>
      </c>
      <c r="F156" s="12">
        <f t="shared" si="40"/>
        <v>11</v>
      </c>
      <c r="G156" s="32">
        <f t="shared" si="41"/>
        <v>18.336108645742446</v>
      </c>
      <c r="H156" s="33">
        <f t="shared" si="42"/>
        <v>-2595.3638913542572</v>
      </c>
      <c r="I156" s="31">
        <f t="shared" si="43"/>
        <v>-2681.6638913542574</v>
      </c>
      <c r="J156" s="31">
        <f t="shared" si="44"/>
        <v>-76.64312058603983</v>
      </c>
      <c r="K156" s="31">
        <f t="shared" si="45"/>
        <v>155.50006950381203</v>
      </c>
      <c r="L156" s="32">
        <f t="shared" si="46"/>
        <v>173.36216296774973</v>
      </c>
      <c r="M156" s="17">
        <f t="shared" si="47"/>
        <v>333.7621611188885</v>
      </c>
    </row>
    <row r="157" spans="1:13" ht="12.75">
      <c r="A157">
        <v>2725</v>
      </c>
      <c r="B157">
        <v>0.15</v>
      </c>
      <c r="C157">
        <v>0</v>
      </c>
      <c r="D157" s="35">
        <f t="shared" si="38"/>
        <v>0.25</v>
      </c>
      <c r="E157" s="12">
        <f t="shared" si="39"/>
        <v>86.3</v>
      </c>
      <c r="F157" s="12">
        <f t="shared" si="40"/>
        <v>11</v>
      </c>
      <c r="G157" s="32">
        <f t="shared" si="41"/>
        <v>18.336346627724083</v>
      </c>
      <c r="H157" s="33">
        <f t="shared" si="42"/>
        <v>-2620.3636533722756</v>
      </c>
      <c r="I157" s="31">
        <f t="shared" si="43"/>
        <v>-2706.663653372276</v>
      </c>
      <c r="J157" s="31">
        <f t="shared" si="44"/>
        <v>-76.64312058603983</v>
      </c>
      <c r="K157" s="31">
        <f t="shared" si="45"/>
        <v>155.50006950381203</v>
      </c>
      <c r="L157" s="32">
        <f t="shared" si="46"/>
        <v>173.36216296774973</v>
      </c>
      <c r="M157" s="17">
        <f t="shared" si="47"/>
        <v>333.7621611188885</v>
      </c>
    </row>
    <row r="158" spans="1:13" ht="12.75">
      <c r="A158">
        <v>2750</v>
      </c>
      <c r="B158">
        <v>0.15</v>
      </c>
      <c r="C158">
        <v>0</v>
      </c>
      <c r="D158" s="35">
        <f t="shared" si="38"/>
        <v>0.25</v>
      </c>
      <c r="E158" s="12">
        <f t="shared" si="39"/>
        <v>86.3</v>
      </c>
      <c r="F158" s="12">
        <f t="shared" si="40"/>
        <v>11</v>
      </c>
      <c r="G158" s="32">
        <f t="shared" si="41"/>
        <v>18.33658460970572</v>
      </c>
      <c r="H158" s="33">
        <f t="shared" si="42"/>
        <v>-2645.363415390294</v>
      </c>
      <c r="I158" s="31">
        <f t="shared" si="43"/>
        <v>-2731.663415390294</v>
      </c>
      <c r="J158" s="31">
        <f t="shared" si="44"/>
        <v>-76.64312058603983</v>
      </c>
      <c r="K158" s="31">
        <f t="shared" si="45"/>
        <v>155.50006950381203</v>
      </c>
      <c r="L158" s="32">
        <f t="shared" si="46"/>
        <v>173.36216296774973</v>
      </c>
      <c r="M158" s="17">
        <f t="shared" si="47"/>
        <v>333.7621611188885</v>
      </c>
    </row>
    <row r="159" spans="1:13" ht="12.75">
      <c r="A159">
        <v>2775</v>
      </c>
      <c r="B159">
        <v>0.3</v>
      </c>
      <c r="C159">
        <v>0</v>
      </c>
      <c r="D159" s="35">
        <f t="shared" si="38"/>
        <v>0.5</v>
      </c>
      <c r="E159" s="12">
        <f t="shared" si="39"/>
        <v>86.3</v>
      </c>
      <c r="F159" s="12">
        <f t="shared" si="40"/>
        <v>11</v>
      </c>
      <c r="G159" s="32">
        <f t="shared" si="41"/>
        <v>18.33712006810249</v>
      </c>
      <c r="H159" s="33">
        <f t="shared" si="42"/>
        <v>-2670.362879931897</v>
      </c>
      <c r="I159" s="31">
        <f t="shared" si="43"/>
        <v>-2756.6628799318974</v>
      </c>
      <c r="J159" s="31">
        <f t="shared" si="44"/>
        <v>-76.64312058603983</v>
      </c>
      <c r="K159" s="31">
        <f t="shared" si="45"/>
        <v>155.50006950381203</v>
      </c>
      <c r="L159" s="32">
        <f t="shared" si="46"/>
        <v>173.36216296774973</v>
      </c>
      <c r="M159" s="17">
        <f t="shared" si="47"/>
        <v>333.7621611188885</v>
      </c>
    </row>
    <row r="160" spans="1:13" ht="12.75">
      <c r="A160">
        <v>2800</v>
      </c>
      <c r="B160">
        <v>0.15</v>
      </c>
      <c r="C160">
        <v>0</v>
      </c>
      <c r="D160" s="35">
        <f t="shared" si="38"/>
        <v>0.25</v>
      </c>
      <c r="E160" s="12">
        <f t="shared" si="39"/>
        <v>86.3</v>
      </c>
      <c r="F160" s="12">
        <f t="shared" si="40"/>
        <v>11</v>
      </c>
      <c r="G160" s="32">
        <f t="shared" si="41"/>
        <v>18.33765552649926</v>
      </c>
      <c r="H160" s="33">
        <f t="shared" si="42"/>
        <v>-2695.3623444735003</v>
      </c>
      <c r="I160" s="31">
        <f t="shared" si="43"/>
        <v>-2781.6623444735005</v>
      </c>
      <c r="J160" s="31">
        <f t="shared" si="44"/>
        <v>-76.64312058603983</v>
      </c>
      <c r="K160" s="31">
        <f t="shared" si="45"/>
        <v>155.50006950381203</v>
      </c>
      <c r="L160" s="32">
        <f t="shared" si="46"/>
        <v>173.36216296774973</v>
      </c>
      <c r="M160" s="17">
        <f t="shared" si="47"/>
        <v>333.7621611188885</v>
      </c>
    </row>
    <row r="161" spans="1:13" ht="12.75">
      <c r="A161">
        <v>2825</v>
      </c>
      <c r="B161">
        <v>0.3</v>
      </c>
      <c r="C161">
        <v>0</v>
      </c>
      <c r="D161" s="35">
        <f t="shared" si="38"/>
        <v>0.5</v>
      </c>
      <c r="E161" s="12">
        <f t="shared" si="39"/>
        <v>86.3</v>
      </c>
      <c r="F161" s="12">
        <f t="shared" si="40"/>
        <v>11</v>
      </c>
      <c r="G161" s="32">
        <f t="shared" si="41"/>
        <v>18.338190984896027</v>
      </c>
      <c r="H161" s="33">
        <f t="shared" si="42"/>
        <v>-2720.361809015104</v>
      </c>
      <c r="I161" s="31">
        <f t="shared" si="43"/>
        <v>-2806.661809015104</v>
      </c>
      <c r="J161" s="31">
        <f t="shared" si="44"/>
        <v>-76.64312058603983</v>
      </c>
      <c r="K161" s="31">
        <f t="shared" si="45"/>
        <v>155.50006950381203</v>
      </c>
      <c r="L161" s="32">
        <f t="shared" si="46"/>
        <v>173.36216296774973</v>
      </c>
      <c r="M161" s="17">
        <f t="shared" si="47"/>
        <v>333.7621611188885</v>
      </c>
    </row>
    <row r="162" spans="1:13" ht="12.75">
      <c r="A162">
        <v>2875</v>
      </c>
      <c r="B162">
        <v>0.15</v>
      </c>
      <c r="C162">
        <v>0</v>
      </c>
      <c r="D162" s="35">
        <f t="shared" si="38"/>
        <v>0.25</v>
      </c>
      <c r="E162" s="12">
        <f t="shared" si="39"/>
        <v>86.3</v>
      </c>
      <c r="F162" s="12">
        <f t="shared" si="40"/>
        <v>11</v>
      </c>
      <c r="G162" s="32">
        <f t="shared" si="41"/>
        <v>18.339261901689564</v>
      </c>
      <c r="H162" s="33">
        <f t="shared" si="42"/>
        <v>-2770.3607380983103</v>
      </c>
      <c r="I162" s="31">
        <f t="shared" si="43"/>
        <v>-2856.6607380983105</v>
      </c>
      <c r="J162" s="31">
        <f t="shared" si="44"/>
        <v>-76.64312058603983</v>
      </c>
      <c r="K162" s="31">
        <f t="shared" si="45"/>
        <v>155.50006950381203</v>
      </c>
      <c r="L162" s="32">
        <f t="shared" si="46"/>
        <v>173.36216296774973</v>
      </c>
      <c r="M162" s="17">
        <f t="shared" si="47"/>
        <v>333.7621611188885</v>
      </c>
    </row>
    <row r="163" spans="1:13" ht="12.75">
      <c r="A163">
        <v>2900</v>
      </c>
      <c r="B163">
        <v>0.15</v>
      </c>
      <c r="C163">
        <v>0</v>
      </c>
      <c r="D163" s="35">
        <f t="shared" si="38"/>
        <v>0.25</v>
      </c>
      <c r="E163" s="12">
        <f t="shared" si="39"/>
        <v>86.3</v>
      </c>
      <c r="F163" s="12">
        <f t="shared" si="40"/>
        <v>11</v>
      </c>
      <c r="G163" s="32">
        <f t="shared" si="41"/>
        <v>18.339499883671202</v>
      </c>
      <c r="H163" s="33">
        <f t="shared" si="42"/>
        <v>-2795.3605001163287</v>
      </c>
      <c r="I163" s="31">
        <f t="shared" si="43"/>
        <v>-2881.660500116329</v>
      </c>
      <c r="J163" s="31">
        <f t="shared" si="44"/>
        <v>-76.64312058603983</v>
      </c>
      <c r="K163" s="31">
        <f t="shared" si="45"/>
        <v>155.50006950381203</v>
      </c>
      <c r="L163" s="32">
        <f t="shared" si="46"/>
        <v>173.36216296774973</v>
      </c>
      <c r="M163" s="17">
        <f t="shared" si="47"/>
        <v>333.7621611188885</v>
      </c>
    </row>
    <row r="164" spans="1:13" ht="12.75">
      <c r="A164">
        <v>2925</v>
      </c>
      <c r="B164">
        <v>0.15</v>
      </c>
      <c r="C164">
        <v>0</v>
      </c>
      <c r="D164" s="35">
        <f t="shared" si="38"/>
        <v>0.25</v>
      </c>
      <c r="E164" s="12">
        <f t="shared" si="39"/>
        <v>86.3</v>
      </c>
      <c r="F164" s="12">
        <f t="shared" si="40"/>
        <v>11</v>
      </c>
      <c r="G164" s="32">
        <f t="shared" si="41"/>
        <v>18.33973786565284</v>
      </c>
      <c r="H164" s="33">
        <f t="shared" si="42"/>
        <v>-2820.360262134347</v>
      </c>
      <c r="I164" s="31">
        <f t="shared" si="43"/>
        <v>-2906.6602621343472</v>
      </c>
      <c r="J164" s="31">
        <f t="shared" si="44"/>
        <v>-76.64312058603983</v>
      </c>
      <c r="K164" s="31">
        <f t="shared" si="45"/>
        <v>155.50006950381203</v>
      </c>
      <c r="L164" s="32">
        <f t="shared" si="46"/>
        <v>173.36216296774973</v>
      </c>
      <c r="M164" s="17">
        <f t="shared" si="47"/>
        <v>333.7621611188885</v>
      </c>
    </row>
    <row r="165" spans="1:13" ht="12.75">
      <c r="A165">
        <v>2950</v>
      </c>
      <c r="B165">
        <v>0.3</v>
      </c>
      <c r="C165">
        <v>0</v>
      </c>
      <c r="D165" s="35">
        <f t="shared" si="38"/>
        <v>0.5</v>
      </c>
      <c r="E165" s="12">
        <f t="shared" si="39"/>
        <v>86.3</v>
      </c>
      <c r="F165" s="12">
        <f t="shared" si="40"/>
        <v>11</v>
      </c>
      <c r="G165" s="32">
        <f t="shared" si="41"/>
        <v>18.34027332404961</v>
      </c>
      <c r="H165" s="33">
        <f t="shared" si="42"/>
        <v>-2845.3597266759502</v>
      </c>
      <c r="I165" s="31">
        <f t="shared" si="43"/>
        <v>-2931.6597266759504</v>
      </c>
      <c r="J165" s="31">
        <f t="shared" si="44"/>
        <v>-76.64312058603983</v>
      </c>
      <c r="K165" s="31">
        <f t="shared" si="45"/>
        <v>155.50006950381203</v>
      </c>
      <c r="L165" s="32">
        <f t="shared" si="46"/>
        <v>173.36216296774973</v>
      </c>
      <c r="M165" s="17">
        <f t="shared" si="47"/>
        <v>333.7621611188885</v>
      </c>
    </row>
    <row r="166" spans="1:13" ht="12.75">
      <c r="A166">
        <v>2975</v>
      </c>
      <c r="B166">
        <v>0.15</v>
      </c>
      <c r="C166">
        <v>0</v>
      </c>
      <c r="D166" s="35">
        <f t="shared" si="38"/>
        <v>0.25</v>
      </c>
      <c r="E166" s="12">
        <f t="shared" si="39"/>
        <v>86.3</v>
      </c>
      <c r="F166" s="12">
        <f t="shared" si="40"/>
        <v>11</v>
      </c>
      <c r="G166" s="32">
        <f t="shared" si="41"/>
        <v>18.340808782446377</v>
      </c>
      <c r="H166" s="33">
        <f t="shared" si="42"/>
        <v>-2870.3591912175534</v>
      </c>
      <c r="I166" s="31">
        <f t="shared" si="43"/>
        <v>-2956.6591912175536</v>
      </c>
      <c r="J166" s="31">
        <f t="shared" si="44"/>
        <v>-76.64312058603983</v>
      </c>
      <c r="K166" s="31">
        <f t="shared" si="45"/>
        <v>155.50006950381203</v>
      </c>
      <c r="L166" s="32">
        <f t="shared" si="46"/>
        <v>173.36216296774973</v>
      </c>
      <c r="M166" s="17">
        <f t="shared" si="47"/>
        <v>333.7621611188885</v>
      </c>
    </row>
    <row r="167" spans="1:13" ht="12.75">
      <c r="A167">
        <v>3000</v>
      </c>
      <c r="B167">
        <v>0.15</v>
      </c>
      <c r="C167">
        <v>0</v>
      </c>
      <c r="D167" s="35">
        <f t="shared" si="38"/>
        <v>0.25</v>
      </c>
      <c r="E167" s="12">
        <f t="shared" si="39"/>
        <v>86.3</v>
      </c>
      <c r="F167" s="12">
        <f t="shared" si="40"/>
        <v>11</v>
      </c>
      <c r="G167" s="32">
        <f t="shared" si="41"/>
        <v>18.341046764428015</v>
      </c>
      <c r="H167" s="33">
        <f t="shared" si="42"/>
        <v>-2895.358953235572</v>
      </c>
      <c r="I167" s="31">
        <f t="shared" si="43"/>
        <v>-2981.658953235572</v>
      </c>
      <c r="J167" s="31">
        <f t="shared" si="44"/>
        <v>-76.64312058603983</v>
      </c>
      <c r="K167" s="31">
        <f t="shared" si="45"/>
        <v>155.50006950381203</v>
      </c>
      <c r="L167" s="32">
        <f t="shared" si="46"/>
        <v>173.36216296774973</v>
      </c>
      <c r="M167" s="17">
        <f t="shared" si="47"/>
        <v>333.7621611188885</v>
      </c>
    </row>
    <row r="168" spans="1:13" ht="12.75">
      <c r="A168">
        <v>3025</v>
      </c>
      <c r="B168">
        <v>0.15</v>
      </c>
      <c r="C168">
        <v>0</v>
      </c>
      <c r="D168" s="35">
        <f t="shared" si="38"/>
        <v>0.25</v>
      </c>
      <c r="E168" s="12">
        <f t="shared" si="39"/>
        <v>86.3</v>
      </c>
      <c r="F168" s="12">
        <f t="shared" si="40"/>
        <v>11</v>
      </c>
      <c r="G168" s="32">
        <f t="shared" si="41"/>
        <v>18.341284746409652</v>
      </c>
      <c r="H168" s="33">
        <f t="shared" si="42"/>
        <v>-2920.35871525359</v>
      </c>
      <c r="I168" s="31">
        <f t="shared" si="43"/>
        <v>-3006.6587152535903</v>
      </c>
      <c r="J168" s="31">
        <f t="shared" si="44"/>
        <v>-76.64312058603983</v>
      </c>
      <c r="K168" s="31">
        <f t="shared" si="45"/>
        <v>155.50006950381203</v>
      </c>
      <c r="L168" s="32">
        <f t="shared" si="46"/>
        <v>173.36216296774973</v>
      </c>
      <c r="M168" s="17">
        <f t="shared" si="47"/>
        <v>333.7621611188885</v>
      </c>
    </row>
    <row r="169" spans="1:13" ht="12.75">
      <c r="A169">
        <v>3050</v>
      </c>
      <c r="B169">
        <v>0.3</v>
      </c>
      <c r="C169">
        <v>0</v>
      </c>
      <c r="D169" s="35">
        <f t="shared" si="38"/>
        <v>0.5</v>
      </c>
      <c r="E169" s="12">
        <f t="shared" si="39"/>
        <v>86.3</v>
      </c>
      <c r="F169" s="12">
        <f t="shared" si="40"/>
        <v>11</v>
      </c>
      <c r="G169" s="32">
        <f t="shared" si="41"/>
        <v>18.34182020480642</v>
      </c>
      <c r="H169" s="33">
        <f t="shared" si="42"/>
        <v>-2945.3581797951933</v>
      </c>
      <c r="I169" s="31">
        <f t="shared" si="43"/>
        <v>-3031.6581797951935</v>
      </c>
      <c r="J169" s="31">
        <f t="shared" si="44"/>
        <v>-76.64312058603983</v>
      </c>
      <c r="K169" s="31">
        <f t="shared" si="45"/>
        <v>155.50006950381203</v>
      </c>
      <c r="L169" s="32">
        <f t="shared" si="46"/>
        <v>173.36216296774973</v>
      </c>
      <c r="M169" s="17">
        <f t="shared" si="47"/>
        <v>333.7621611188885</v>
      </c>
    </row>
    <row r="170" spans="1:13" ht="12.75">
      <c r="A170">
        <v>3060</v>
      </c>
      <c r="B170">
        <v>0.15</v>
      </c>
      <c r="C170">
        <v>0</v>
      </c>
      <c r="D170" s="35">
        <f t="shared" si="38"/>
        <v>0.25</v>
      </c>
      <c r="E170" s="12">
        <f t="shared" si="39"/>
        <v>86.3</v>
      </c>
      <c r="F170" s="12">
        <f t="shared" si="40"/>
        <v>11</v>
      </c>
      <c r="G170" s="32">
        <f t="shared" si="41"/>
        <v>18.34203438816513</v>
      </c>
      <c r="H170" s="33">
        <f t="shared" si="42"/>
        <v>-2955.3579656118345</v>
      </c>
      <c r="I170" s="31">
        <f t="shared" si="43"/>
        <v>-3041.6579656118347</v>
      </c>
      <c r="J170" s="31">
        <f t="shared" si="44"/>
        <v>-76.64312058603983</v>
      </c>
      <c r="K170" s="31">
        <f t="shared" si="45"/>
        <v>155.50006950381203</v>
      </c>
      <c r="L170" s="32">
        <f t="shared" si="46"/>
        <v>173.36216296774973</v>
      </c>
      <c r="M170" s="17">
        <f t="shared" si="47"/>
        <v>333.7621611188885</v>
      </c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</sheetData>
  <mergeCells count="2">
    <mergeCell ref="A1:F1"/>
    <mergeCell ref="G1:M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Гипровостокнефть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-32768</cp:lastModifiedBy>
  <dcterms:created xsi:type="dcterms:W3CDTF">2002-10-01T13:08:39Z</dcterms:created>
  <dcterms:modified xsi:type="dcterms:W3CDTF">2009-12-07T15:32:52Z</dcterms:modified>
  <cp:category/>
  <cp:version/>
  <cp:contentType/>
  <cp:contentStatus/>
</cp:coreProperties>
</file>